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財政課　契約係\週休２日工事等の推進について（R6）\最終案\週休２日工事（建築関係）\"/>
    </mc:Choice>
  </mc:AlternateContent>
  <bookViews>
    <workbookView xWindow="0" yWindow="0" windowWidth="20490" windowHeight="7530"/>
  </bookViews>
  <sheets>
    <sheet name="休日取得計画・実績表" sheetId="13" r:id="rId1"/>
  </sheets>
  <definedNames>
    <definedName name="_xlnm.Print_Area" localSheetId="0">休日取得計画・実績表!$A$1:$AI$299</definedName>
    <definedName name="_xlnm.Print_Titles" localSheetId="0">休日取得計画・実績表!$1:$6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62913"/>
</workbook>
</file>

<file path=xl/calcChain.xml><?xml version="1.0" encoding="utf-8"?>
<calcChain xmlns="http://schemas.openxmlformats.org/spreadsheetml/2006/main"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P5" i="13"/>
  <c r="C9" i="13" l="1"/>
  <c r="D9" i="13" s="1"/>
  <c r="W4" i="13"/>
  <c r="F7" i="13"/>
  <c r="W3" i="13"/>
  <c r="C24" i="13" l="1"/>
  <c r="C21" i="13" s="1"/>
  <c r="C8" i="13"/>
  <c r="C10" i="13"/>
  <c r="C11" i="13" s="1"/>
  <c r="E9" i="13"/>
  <c r="D10" i="13"/>
  <c r="D21" i="13" l="1"/>
  <c r="C23" i="13" s="1"/>
  <c r="C25" i="13"/>
  <c r="C32" i="13" s="1"/>
  <c r="C22" i="13"/>
  <c r="C18" i="13"/>
  <c r="D11" i="13"/>
  <c r="D19" i="13" s="1"/>
  <c r="E10" i="13"/>
  <c r="F9" i="13"/>
  <c r="C19" i="13"/>
  <c r="C33" i="13" l="1"/>
  <c r="D18" i="13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H38" i="13" s="1"/>
  <c r="K18" i="13"/>
  <c r="L11" i="13"/>
  <c r="L19" i="13" s="1"/>
  <c r="C74" i="13"/>
  <c r="N9" i="13"/>
  <c r="M10" i="13"/>
  <c r="H33" i="13"/>
  <c r="I25" i="13"/>
  <c r="I33" i="13" s="1"/>
  <c r="C65" i="13"/>
  <c r="E52" i="13"/>
  <c r="F51" i="13"/>
  <c r="F46" i="13"/>
  <c r="K23" i="13"/>
  <c r="J24" i="13"/>
  <c r="I37" i="13"/>
  <c r="D53" i="13"/>
  <c r="F47" i="13"/>
  <c r="G39" i="13" l="1"/>
  <c r="G47" i="13" s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G46" i="13" l="1"/>
  <c r="C81" i="13"/>
  <c r="C78" i="13"/>
  <c r="D77" i="13"/>
  <c r="C77" i="13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C79" i="13" l="1"/>
  <c r="C94" i="13" s="1"/>
  <c r="N18" i="13"/>
  <c r="K33" i="13"/>
  <c r="I47" i="13"/>
  <c r="P10" i="13"/>
  <c r="Q9" i="13"/>
  <c r="F60" i="13"/>
  <c r="L25" i="13"/>
  <c r="L33" i="13" s="1"/>
  <c r="L37" i="13"/>
  <c r="K38" i="13"/>
  <c r="G53" i="13"/>
  <c r="G60" i="13" s="1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D79" i="13" l="1"/>
  <c r="O19" i="13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Q80" i="13" s="1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R79" i="13"/>
  <c r="R80" i="13" s="1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AJ17" i="13" s="1"/>
  <c r="I145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AI59" i="13" s="1"/>
  <c r="AJ59" i="13" s="1"/>
  <c r="M158" i="13"/>
  <c r="AG61" i="13"/>
  <c r="AI61" i="13" s="1"/>
  <c r="C228" i="13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AI60" i="13" l="1"/>
  <c r="E205" i="13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Y123" i="13"/>
  <c r="Y131" i="13" s="1"/>
  <c r="N178" i="13"/>
  <c r="O177" i="13"/>
  <c r="H215" i="13" l="1"/>
  <c r="I206" i="13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AI101" i="13" s="1"/>
  <c r="AJ101" i="13" s="1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3" i="13" l="1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6" i="13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G117" i="13" l="1"/>
  <c r="AI117" i="13" s="1"/>
  <c r="AI116" i="13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D276" i="13" s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E275" i="13" l="1"/>
  <c r="F275" i="13" s="1"/>
  <c r="O215" i="13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M228" i="13"/>
  <c r="V178" i="13"/>
  <c r="W177" i="13"/>
  <c r="T192" i="13"/>
  <c r="U191" i="13"/>
  <c r="AF135" i="13"/>
  <c r="AE136" i="13"/>
  <c r="C299" i="13"/>
  <c r="M233" i="13"/>
  <c r="L234" i="13"/>
  <c r="E276" i="13" l="1"/>
  <c r="E289" i="13"/>
  <c r="F289" i="13" s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E290" i="13" l="1"/>
  <c r="Q214" i="13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S214" i="13" l="1"/>
  <c r="T206" i="13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AI152" i="13" s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AG151" i="13" l="1"/>
  <c r="AI150" i="13" s="1"/>
  <c r="U215" i="13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V215" i="13" l="1"/>
  <c r="AI159" i="13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A214" i="13" l="1"/>
  <c r="AB206" i="13"/>
  <c r="AB207" i="13" s="1"/>
  <c r="AB215" i="13" s="1"/>
  <c r="AC205" i="13"/>
  <c r="V242" i="13"/>
  <c r="AI180" i="13"/>
  <c r="AI185" i="13" s="1"/>
  <c r="AJ185" i="13" s="1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7" i="13" l="1"/>
  <c r="AI182" i="13"/>
  <c r="AJ181" i="13" s="1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C214" i="13" l="1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D214" i="13" l="1"/>
  <c r="AG200" i="13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I208" i="13" s="1"/>
  <c r="AF214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G207" i="13" l="1"/>
  <c r="AG215" i="13" s="1"/>
  <c r="AI215" i="13" s="1"/>
  <c r="AI206" i="13"/>
  <c r="AI213" i="13" s="1"/>
  <c r="AJ213" i="13" s="1"/>
  <c r="AI210" i="13"/>
  <c r="AI212" i="13"/>
  <c r="U3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G214" i="13" l="1"/>
  <c r="AI214" i="13" s="1"/>
  <c r="AJ209" i="13"/>
  <c r="U4" i="13"/>
  <c r="Y4" i="13" s="1"/>
  <c r="Y3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I229" i="13" l="1"/>
  <c r="AA257" i="13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52" i="13" s="1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7" i="13" l="1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C298" i="13"/>
  <c r="AD284" i="13"/>
  <c r="AD291" i="13"/>
  <c r="AD299" i="13" s="1"/>
  <c r="AI269" i="13"/>
  <c r="AJ269" i="13" s="1"/>
  <c r="AI266" i="13"/>
  <c r="AJ265" i="13" s="1"/>
  <c r="AI268" i="13"/>
  <c r="AF289" i="13"/>
  <c r="AE290" i="13"/>
  <c r="AG271" i="13" l="1"/>
  <c r="AI271" i="13" s="1"/>
  <c r="AG270" i="13"/>
  <c r="AI270" i="13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I283" i="13" s="1"/>
  <c r="AJ283" i="13" s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92" i="13" l="1"/>
  <c r="AI297" i="13" s="1"/>
  <c r="AI282" i="13"/>
  <c r="AI280" i="13"/>
  <c r="AJ279" i="13" s="1"/>
  <c r="AF298" i="13"/>
  <c r="AG298" i="13"/>
  <c r="AI298" i="13" s="1"/>
  <c r="U5" i="13" s="1"/>
  <c r="AG299" i="13"/>
  <c r="AI299" i="13" s="1"/>
  <c r="W5" i="13" s="1"/>
  <c r="Y5" i="13" l="1"/>
  <c r="AG4" i="13"/>
  <c r="AI294" i="13"/>
  <c r="AI296" i="13"/>
  <c r="AJ297" i="13"/>
  <c r="AJ293" i="13" l="1"/>
</calcChain>
</file>

<file path=xl/sharedStrings.xml><?xml version="1.0" encoding="utf-8"?>
<sst xmlns="http://schemas.openxmlformats.org/spreadsheetml/2006/main" count="353" uniqueCount="26">
  <si>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</si>
  <si>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</si>
  <si>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</si>
  <si>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</si>
  <si>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</si>
  <si>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</si>
  <si>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</si>
  <si>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</si>
  <si>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</si>
  <si>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</si>
  <si>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</si>
  <si>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</si>
  <si>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</si>
  <si>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</si>
  <si>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</si>
  <si>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</si>
  <si>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</si>
  <si>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</si>
  <si>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</si>
  <si>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</si>
  <si>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</si>
  <si>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</si>
  <si>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</si>
  <si>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</si>
  <si>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</si>
  <si>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休日取得計画・実績表（週休２日工事）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シュウキュウ</t>
    </rPh>
    <rPh sb="14" eb="15">
      <t>ニチ</t>
    </rPh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</si>
</sst>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5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5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566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99"/>
      <color rgb="FFFFFFCC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16384" width="9" style="4"/>
  </cols>
  <sheetData>
    <row r="1" spans="2:37" ht="18.75" x14ac:dyDescent="0.15">
      <c r="B1" s="1" t="s">
        <v>25</v>
      </c>
      <c r="M1" s="3"/>
      <c r="AI1" s="5"/>
    </row>
    <row r="2" spans="2:37" ht="13.5" customHeight="1" x14ac:dyDescent="0.15">
      <c r="Q2" s="4"/>
      <c r="S2" s="6"/>
      <c r="T2" s="7"/>
      <c r="U2" s="98" t="s">
        <v>2</v>
      </c>
      <c r="V2" s="99"/>
      <c r="W2" s="98" t="s">
        <v>9</v>
      </c>
      <c r="X2" s="99"/>
      <c r="Y2" s="100" t="s">
        <v>12</v>
      </c>
      <c r="Z2" s="101"/>
      <c r="AB2" s="102"/>
      <c r="AC2" s="102"/>
      <c r="AD2" s="102"/>
      <c r="AE2" s="102"/>
      <c r="AF2" s="102"/>
      <c r="AG2" s="104"/>
      <c r="AH2" s="104"/>
      <c r="AI2" s="4"/>
    </row>
    <row r="3" spans="2:37" ht="13.5" customHeight="1" thickBot="1" x14ac:dyDescent="0.2">
      <c r="B3" s="86" t="s">
        <v>3</v>
      </c>
      <c r="C3" s="86"/>
      <c r="D3" s="86"/>
      <c r="E3" s="86"/>
      <c r="F3" s="2" t="s">
        <v>11</v>
      </c>
      <c r="G3" s="44" t="s">
        <v>24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106" t="s">
        <v>0</v>
      </c>
      <c r="T3" s="107"/>
      <c r="U3" s="108">
        <f>+AI12+AI26+AI40+AI54+AI68+AI82+AI96+AI110+AI124+AI138+AI152+AI166+AI180+AI194+AI208</f>
        <v>165</v>
      </c>
      <c r="V3" s="109"/>
      <c r="W3" s="110">
        <f>AI13+AI27+AI41+AI55+AI69+AI83+AI97+AI111+AI125+AI139+AI153+AI167+AI181+AI195+AI209+AI223+AI237+AI251+AI265+AI279+AI293</f>
        <v>0</v>
      </c>
      <c r="X3" s="111"/>
      <c r="Y3" s="112">
        <f>ROUNDDOWN(W3/U3,3)</f>
        <v>0</v>
      </c>
      <c r="Z3" s="113"/>
      <c r="AB3" s="103"/>
      <c r="AC3" s="103"/>
      <c r="AD3" s="103"/>
      <c r="AE3" s="103"/>
      <c r="AF3" s="103"/>
      <c r="AG3" s="105"/>
      <c r="AH3" s="105"/>
      <c r="AI3" s="4"/>
      <c r="AJ3" s="8"/>
    </row>
    <row r="4" spans="2:37" ht="13.5" customHeight="1" thickBot="1" x14ac:dyDescent="0.2">
      <c r="B4" s="86" t="s">
        <v>10</v>
      </c>
      <c r="C4" s="86"/>
      <c r="D4" s="86"/>
      <c r="E4" s="86"/>
      <c r="F4" s="2" t="s">
        <v>11</v>
      </c>
      <c r="G4" s="87">
        <v>45566</v>
      </c>
      <c r="H4" s="88"/>
      <c r="I4" s="88"/>
      <c r="J4" s="89"/>
      <c r="R4" s="4"/>
      <c r="S4" s="90" t="s">
        <v>7</v>
      </c>
      <c r="T4" s="91"/>
      <c r="U4" s="92">
        <f>+U3</f>
        <v>165</v>
      </c>
      <c r="V4" s="93"/>
      <c r="W4" s="94">
        <f>+AI15+AI29+AI43+AI57+AI71+AI85+AI99+AI113+AI127+AI141+AI155+AI169+AI183+AI197+AI211</f>
        <v>0</v>
      </c>
      <c r="X4" s="95"/>
      <c r="Y4" s="96">
        <f>ROUNDDOWN(W4/U4,3)</f>
        <v>0</v>
      </c>
      <c r="Z4" s="97"/>
      <c r="AB4" s="114" t="s">
        <v>17</v>
      </c>
      <c r="AC4" s="115"/>
      <c r="AD4" s="115"/>
      <c r="AE4" s="115"/>
      <c r="AF4" s="115"/>
      <c r="AG4" s="118" t="str">
        <f>IF(COUNTIF(AI10:AI299,"NG")&gt;=1,"未達成","達成")</f>
        <v>未達成</v>
      </c>
      <c r="AH4" s="119"/>
      <c r="AI4" s="9"/>
      <c r="AK4" s="8"/>
    </row>
    <row r="5" spans="2:37" ht="13.5" customHeight="1" thickTop="1" thickBot="1" x14ac:dyDescent="0.2">
      <c r="B5" s="122" t="s">
        <v>23</v>
      </c>
      <c r="C5" s="122"/>
      <c r="D5" s="122"/>
      <c r="E5" s="122"/>
      <c r="F5" s="2" t="s">
        <v>11</v>
      </c>
      <c r="G5" s="123">
        <v>45730</v>
      </c>
      <c r="H5" s="123"/>
      <c r="I5" s="123"/>
      <c r="J5" s="123"/>
      <c r="L5" s="124" t="s">
        <v>1</v>
      </c>
      <c r="M5" s="124"/>
      <c r="N5" s="124"/>
      <c r="O5" s="2" t="s">
        <v>11</v>
      </c>
      <c r="P5" s="125">
        <f>+G5-G4+1</f>
        <v>165</v>
      </c>
      <c r="Q5" s="125"/>
      <c r="R5" s="125"/>
      <c r="S5" s="126" t="s">
        <v>18</v>
      </c>
      <c r="T5" s="127"/>
      <c r="U5" s="128">
        <f>AI18+AI32+AI46+AI60+AI74+AI88+AI102+AI116+AI130+AI144+AI158+AI172+AI186+AI200+AI214+AI228+AI242+AI256+AI270+AI284+AI298</f>
        <v>5</v>
      </c>
      <c r="V5" s="128"/>
      <c r="W5" s="128">
        <f>AI19+AI33+AI47+AI61+AI75+AI89+AI103+AI117+AI131+AI145+AI159+AI173+AI187+AI201+AI215+AI229+AI243+AI257+AI271+AI285+AI299</f>
        <v>0</v>
      </c>
      <c r="X5" s="128"/>
      <c r="Y5" s="129">
        <f>ROUNDDOWN(W5/U5,3)</f>
        <v>0</v>
      </c>
      <c r="Z5" s="130"/>
      <c r="AA5" s="10"/>
      <c r="AB5" s="116"/>
      <c r="AC5" s="117"/>
      <c r="AD5" s="117"/>
      <c r="AE5" s="117"/>
      <c r="AF5" s="117"/>
      <c r="AG5" s="120"/>
      <c r="AH5" s="121"/>
      <c r="AI5" s="9"/>
      <c r="AK5" s="8"/>
    </row>
    <row r="6" spans="2:37" ht="18" customHeight="1" x14ac:dyDescent="0.15">
      <c r="B6" s="52"/>
      <c r="C6" s="52"/>
      <c r="D6" s="52"/>
      <c r="E6" s="52"/>
      <c r="G6" s="11"/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15">
      <c r="C7" s="4">
        <f>YEAR(G4)</f>
        <v>2024</v>
      </c>
      <c r="D7" s="4">
        <f>MONTH(G4)</f>
        <v>10</v>
      </c>
      <c r="E7" s="4"/>
      <c r="F7" s="14">
        <f>DATE(C7,D7,1)</f>
        <v>45566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15">
      <c r="B8" s="43" t="s">
        <v>14</v>
      </c>
      <c r="C8" s="70">
        <f>C9</f>
        <v>45566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/>
    </row>
    <row r="9" spans="2:37" hidden="1" x14ac:dyDescent="0.15">
      <c r="B9" s="25"/>
      <c r="C9" s="16">
        <f>DATE($C7,$D7,1)</f>
        <v>45566</v>
      </c>
      <c r="D9" s="17">
        <f>C9+1</f>
        <v>45567</v>
      </c>
      <c r="E9" s="17">
        <f t="shared" ref="E9:AG9" si="0">D9+1</f>
        <v>45568</v>
      </c>
      <c r="F9" s="17">
        <f t="shared" si="0"/>
        <v>45569</v>
      </c>
      <c r="G9" s="17">
        <f t="shared" si="0"/>
        <v>45570</v>
      </c>
      <c r="H9" s="17">
        <f t="shared" si="0"/>
        <v>45571</v>
      </c>
      <c r="I9" s="17">
        <f t="shared" si="0"/>
        <v>45572</v>
      </c>
      <c r="J9" s="17">
        <f t="shared" si="0"/>
        <v>45573</v>
      </c>
      <c r="K9" s="17">
        <f t="shared" si="0"/>
        <v>45574</v>
      </c>
      <c r="L9" s="17">
        <f t="shared" si="0"/>
        <v>45575</v>
      </c>
      <c r="M9" s="17">
        <f t="shared" si="0"/>
        <v>45576</v>
      </c>
      <c r="N9" s="17">
        <f t="shared" si="0"/>
        <v>45577</v>
      </c>
      <c r="O9" s="17">
        <f t="shared" si="0"/>
        <v>45578</v>
      </c>
      <c r="P9" s="17">
        <f t="shared" si="0"/>
        <v>45579</v>
      </c>
      <c r="Q9" s="17">
        <f t="shared" si="0"/>
        <v>45580</v>
      </c>
      <c r="R9" s="17">
        <f t="shared" si="0"/>
        <v>45581</v>
      </c>
      <c r="S9" s="17">
        <f t="shared" si="0"/>
        <v>45582</v>
      </c>
      <c r="T9" s="17">
        <f t="shared" si="0"/>
        <v>45583</v>
      </c>
      <c r="U9" s="17">
        <f t="shared" si="0"/>
        <v>45584</v>
      </c>
      <c r="V9" s="17">
        <f t="shared" si="0"/>
        <v>45585</v>
      </c>
      <c r="W9" s="17">
        <f t="shared" si="0"/>
        <v>45586</v>
      </c>
      <c r="X9" s="17">
        <f t="shared" si="0"/>
        <v>45587</v>
      </c>
      <c r="Y9" s="17">
        <f t="shared" si="0"/>
        <v>45588</v>
      </c>
      <c r="Z9" s="17">
        <f t="shared" si="0"/>
        <v>45589</v>
      </c>
      <c r="AA9" s="17">
        <f t="shared" si="0"/>
        <v>45590</v>
      </c>
      <c r="AB9" s="17">
        <f t="shared" si="0"/>
        <v>45591</v>
      </c>
      <c r="AC9" s="17">
        <f t="shared" si="0"/>
        <v>45592</v>
      </c>
      <c r="AD9" s="17">
        <f t="shared" si="0"/>
        <v>45593</v>
      </c>
      <c r="AE9" s="17">
        <f t="shared" si="0"/>
        <v>45594</v>
      </c>
      <c r="AF9" s="17">
        <f t="shared" si="0"/>
        <v>45595</v>
      </c>
      <c r="AG9" s="17">
        <f t="shared" si="0"/>
        <v>45596</v>
      </c>
      <c r="AH9" s="18"/>
      <c r="AI9" s="19"/>
    </row>
    <row r="10" spans="2:37" x14ac:dyDescent="0.15">
      <c r="B10" s="25" t="s">
        <v>15</v>
      </c>
      <c r="C10" s="21">
        <f>IF(C9&gt;=G4,C9,"")</f>
        <v>45566</v>
      </c>
      <c r="D10" s="22">
        <f>IF(D9&lt;$G4,"",IF(C9=EOMONTH(DATE($C7,$D7,1),0),"",IF(C9="","",C9+1)))</f>
        <v>45567</v>
      </c>
      <c r="E10" s="22">
        <f t="shared" ref="E10:AE10" si="1">IF(E9&lt;$G4,"",IF(D9=EOMONTH(DATE($C7,$D7,1),0),"",IF(D9="","",D9+1)))</f>
        <v>45568</v>
      </c>
      <c r="F10" s="22">
        <f t="shared" si="1"/>
        <v>45569</v>
      </c>
      <c r="G10" s="22">
        <f t="shared" si="1"/>
        <v>45570</v>
      </c>
      <c r="H10" s="22">
        <f t="shared" si="1"/>
        <v>45571</v>
      </c>
      <c r="I10" s="22">
        <f t="shared" si="1"/>
        <v>45572</v>
      </c>
      <c r="J10" s="22">
        <f t="shared" si="1"/>
        <v>45573</v>
      </c>
      <c r="K10" s="22">
        <f t="shared" si="1"/>
        <v>45574</v>
      </c>
      <c r="L10" s="22">
        <f>IF(L9&lt;$G4,"",IF(K9=EOMONTH(DATE($C7,$D7,1),0),"",IF(K9="","",K9+1)))</f>
        <v>45575</v>
      </c>
      <c r="M10" s="22">
        <f>IF(M9&lt;$G4,"",IF(L9=EOMONTH(DATE($C7,$D7,1),0),"",IF(L9="","",L9+1)))</f>
        <v>45576</v>
      </c>
      <c r="N10" s="22">
        <f t="shared" si="1"/>
        <v>45577</v>
      </c>
      <c r="O10" s="22">
        <f t="shared" si="1"/>
        <v>45578</v>
      </c>
      <c r="P10" s="22">
        <f t="shared" si="1"/>
        <v>45579</v>
      </c>
      <c r="Q10" s="22">
        <f t="shared" si="1"/>
        <v>45580</v>
      </c>
      <c r="R10" s="22">
        <f t="shared" si="1"/>
        <v>45581</v>
      </c>
      <c r="S10" s="22">
        <f t="shared" si="1"/>
        <v>45582</v>
      </c>
      <c r="T10" s="22">
        <f t="shared" si="1"/>
        <v>45583</v>
      </c>
      <c r="U10" s="22">
        <f t="shared" si="1"/>
        <v>45584</v>
      </c>
      <c r="V10" s="22">
        <f t="shared" si="1"/>
        <v>45585</v>
      </c>
      <c r="W10" s="22">
        <f t="shared" si="1"/>
        <v>45586</v>
      </c>
      <c r="X10" s="22">
        <f t="shared" si="1"/>
        <v>45587</v>
      </c>
      <c r="Y10" s="22">
        <f t="shared" si="1"/>
        <v>45588</v>
      </c>
      <c r="Z10" s="22">
        <f t="shared" si="1"/>
        <v>45589</v>
      </c>
      <c r="AA10" s="22">
        <f t="shared" si="1"/>
        <v>45590</v>
      </c>
      <c r="AB10" s="22">
        <f t="shared" si="1"/>
        <v>45591</v>
      </c>
      <c r="AC10" s="22">
        <f t="shared" si="1"/>
        <v>45592</v>
      </c>
      <c r="AD10" s="22">
        <f t="shared" si="1"/>
        <v>45593</v>
      </c>
      <c r="AE10" s="22">
        <f t="shared" si="1"/>
        <v>45594</v>
      </c>
      <c r="AF10" s="22">
        <f>IF(AF9&lt;$G4,"",IF(AE9=EOMONTH(DATE($C7,$D7,1),0),"",IF(AE10="","",AE10+1)))</f>
        <v>45595</v>
      </c>
      <c r="AG10" s="22">
        <f>IF(AG9&lt;$G4,"",IF(AF10=EOMONTH(DATE($C7,$D7,1),0),"",IF(AF10="","",AF10+1)))</f>
        <v>45596</v>
      </c>
      <c r="AH10" s="23" t="s">
        <v>16</v>
      </c>
      <c r="AI10" s="24">
        <f>+COUNTIFS(C11:AG11,"土",C12:AG12,"")+COUNTIFS(C11:AG11,"日",C12:AG12,"")</f>
        <v>8</v>
      </c>
    </row>
    <row r="11" spans="2:37" x14ac:dyDescent="0.15">
      <c r="B11" s="25" t="s">
        <v>5</v>
      </c>
      <c r="C11" s="51" t="str">
        <f>IFERROR(TEXT(WEEKDAY(+C10),"aaa"),"")</f>
        <v>火</v>
      </c>
      <c r="D11" s="51" t="str">
        <f t="shared" ref="D11:AG11" si="2">IFERROR(TEXT(WEEKDAY(+D10),"aaa"),"")</f>
        <v>水</v>
      </c>
      <c r="E11" s="51" t="str">
        <f t="shared" si="2"/>
        <v>木</v>
      </c>
      <c r="F11" s="51" t="str">
        <f t="shared" si="2"/>
        <v>金</v>
      </c>
      <c r="G11" s="51" t="str">
        <f t="shared" si="2"/>
        <v>土</v>
      </c>
      <c r="H11" s="51" t="str">
        <f>IFERROR(TEXT(WEEKDAY(+H10),"aaa"),"")</f>
        <v>日</v>
      </c>
      <c r="I11" s="51" t="str">
        <f t="shared" si="2"/>
        <v>月</v>
      </c>
      <c r="J11" s="51" t="str">
        <f t="shared" si="2"/>
        <v>火</v>
      </c>
      <c r="K11" s="51" t="str">
        <f t="shared" si="2"/>
        <v>水</v>
      </c>
      <c r="L11" s="51" t="str">
        <f t="shared" si="2"/>
        <v>木</v>
      </c>
      <c r="M11" s="51" t="str">
        <f t="shared" si="2"/>
        <v>金</v>
      </c>
      <c r="N11" s="51" t="str">
        <f t="shared" si="2"/>
        <v>土</v>
      </c>
      <c r="O11" s="51" t="str">
        <f t="shared" si="2"/>
        <v>日</v>
      </c>
      <c r="P11" s="51" t="str">
        <f t="shared" si="2"/>
        <v>月</v>
      </c>
      <c r="Q11" s="51" t="str">
        <f t="shared" si="2"/>
        <v>火</v>
      </c>
      <c r="R11" s="51" t="str">
        <f t="shared" si="2"/>
        <v>水</v>
      </c>
      <c r="S11" s="51" t="str">
        <f t="shared" si="2"/>
        <v>木</v>
      </c>
      <c r="T11" s="51" t="str">
        <f t="shared" si="2"/>
        <v>金</v>
      </c>
      <c r="U11" s="51" t="str">
        <f t="shared" si="2"/>
        <v>土</v>
      </c>
      <c r="V11" s="51" t="str">
        <f t="shared" si="2"/>
        <v>日</v>
      </c>
      <c r="W11" s="51" t="str">
        <f t="shared" si="2"/>
        <v>月</v>
      </c>
      <c r="X11" s="51" t="str">
        <f t="shared" si="2"/>
        <v>火</v>
      </c>
      <c r="Y11" s="51" t="str">
        <f t="shared" si="2"/>
        <v>水</v>
      </c>
      <c r="Z11" s="51" t="str">
        <f t="shared" si="2"/>
        <v>木</v>
      </c>
      <c r="AA11" s="51" t="str">
        <f t="shared" si="2"/>
        <v>金</v>
      </c>
      <c r="AB11" s="51" t="str">
        <f t="shared" si="2"/>
        <v>土</v>
      </c>
      <c r="AC11" s="51" t="str">
        <f t="shared" si="2"/>
        <v>日</v>
      </c>
      <c r="AD11" s="51" t="str">
        <f t="shared" si="2"/>
        <v>月</v>
      </c>
      <c r="AE11" s="51" t="str">
        <f t="shared" si="2"/>
        <v>火</v>
      </c>
      <c r="AF11" s="51" t="str">
        <f t="shared" si="2"/>
        <v>水</v>
      </c>
      <c r="AG11" s="51" t="str">
        <f t="shared" si="2"/>
        <v>木</v>
      </c>
      <c r="AH11" s="23" t="s">
        <v>20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15">
      <c r="B12" s="72" t="s">
        <v>19</v>
      </c>
      <c r="C12" s="7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27" t="s">
        <v>2</v>
      </c>
      <c r="AI12" s="28">
        <f>COUNT(C10:AG10)-AI11</f>
        <v>31</v>
      </c>
      <c r="AJ12" s="26"/>
    </row>
    <row r="13" spans="2:37" ht="13.5" customHeight="1" x14ac:dyDescent="0.15">
      <c r="B13" s="73"/>
      <c r="C13" s="7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H13" s="27" t="s">
        <v>6</v>
      </c>
      <c r="AI13" s="29">
        <f>+COUNTIF(C14:AG15,"休")</f>
        <v>0</v>
      </c>
      <c r="AJ13" s="30" t="str">
        <f>IF(AI14&gt;0.285,"",IF(AI13&lt;AI10,"←計画日数が足りません",""))</f>
        <v>←計画日数が足りません</v>
      </c>
    </row>
    <row r="14" spans="2:37" ht="13.5" customHeight="1" x14ac:dyDescent="0.15">
      <c r="B14" s="67" t="s">
        <v>0</v>
      </c>
      <c r="C14" s="6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27" t="s">
        <v>8</v>
      </c>
      <c r="AI14" s="31">
        <f>+AI13/AI12</f>
        <v>0</v>
      </c>
      <c r="AJ14" s="26"/>
    </row>
    <row r="15" spans="2:37" x14ac:dyDescent="0.15">
      <c r="B15" s="67"/>
      <c r="C15" s="6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60"/>
      <c r="AH15" s="27" t="s">
        <v>9</v>
      </c>
      <c r="AI15" s="29">
        <f>+COUNTA(C16:AG17)</f>
        <v>0</v>
      </c>
      <c r="AJ15" s="26"/>
    </row>
    <row r="16" spans="2:37" x14ac:dyDescent="0.15">
      <c r="B16" s="61" t="s">
        <v>7</v>
      </c>
      <c r="C16" s="6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5"/>
      <c r="AH16" s="32" t="s">
        <v>4</v>
      </c>
      <c r="AI16" s="33">
        <f>+AI15/AI12</f>
        <v>0</v>
      </c>
      <c r="AJ16" s="26"/>
    </row>
    <row r="17" spans="2:36" x14ac:dyDescent="0.15">
      <c r="B17" s="62"/>
      <c r="C17" s="6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6"/>
      <c r="AH17" s="34" t="s">
        <v>13</v>
      </c>
      <c r="AI17" s="35" t="str">
        <f>IF(7&gt;AI12,"対象外",IF(AI15&gt;=AI10,"OK","NG"))</f>
        <v>NG</v>
      </c>
      <c r="AJ17" s="30" t="str">
        <f>IF(AI17="対象外","←７日間に満たない期間は達成判定の対象外",IF(AI17="NG","←月単位未達成","←月単位達成"))</f>
        <v>←月単位未達成</v>
      </c>
    </row>
    <row r="18" spans="2:36" hidden="1" x14ac:dyDescent="0.15">
      <c r="B18" s="15"/>
      <c r="C18" s="46">
        <f t="shared" ref="C18:AG18" si="3">IF(AND(DAY(C10)&gt;=22,DAY(C10)&lt;=28,C11="土"),1,0)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0</v>
      </c>
      <c r="AB18" s="46">
        <f t="shared" si="3"/>
        <v>1</v>
      </c>
      <c r="AC18" s="46">
        <f t="shared" si="3"/>
        <v>0</v>
      </c>
      <c r="AD18" s="46">
        <f t="shared" si="3"/>
        <v>0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21</v>
      </c>
      <c r="AI18" s="48">
        <f>_xlfn.AGGREGATE(9,6,C18:AG18)</f>
        <v>1</v>
      </c>
      <c r="AJ18" s="30"/>
    </row>
    <row r="19" spans="2:36" hidden="1" x14ac:dyDescent="0.15">
      <c r="B19" s="15"/>
      <c r="C19" s="49">
        <f t="shared" ref="C19:AG19" si="4">IF(AND(DAY(C10)&gt;=22,DAY(C10)&lt;=28,C11="土",OR(C16="休",C16="雨")),1,0)</f>
        <v>0</v>
      </c>
      <c r="D19" s="49">
        <f t="shared" si="4"/>
        <v>0</v>
      </c>
      <c r="E19" s="49">
        <f t="shared" si="4"/>
        <v>0</v>
      </c>
      <c r="F19" s="49">
        <f t="shared" si="4"/>
        <v>0</v>
      </c>
      <c r="G19" s="49">
        <f t="shared" si="4"/>
        <v>0</v>
      </c>
      <c r="H19" s="49">
        <f t="shared" si="4"/>
        <v>0</v>
      </c>
      <c r="I19" s="49">
        <f t="shared" si="4"/>
        <v>0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0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22</v>
      </c>
      <c r="AI19" s="48">
        <f>_xlfn.AGGREGATE(9,6,C19:AG19)</f>
        <v>0</v>
      </c>
      <c r="AJ19" s="30"/>
    </row>
    <row r="20" spans="2:36" x14ac:dyDescent="0.15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15">
      <c r="C21" s="2">
        <f>YEAR(C24)</f>
        <v>2024</v>
      </c>
      <c r="D21" s="2">
        <f>MONTH(C24)</f>
        <v>11</v>
      </c>
    </row>
    <row r="22" spans="2:36" x14ac:dyDescent="0.15">
      <c r="B22" s="6" t="s">
        <v>14</v>
      </c>
      <c r="C22" s="69">
        <f>C24</f>
        <v>45597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2:36" hidden="1" x14ac:dyDescent="0.15">
      <c r="B23" s="36"/>
      <c r="C23" s="22">
        <f>DATE($C21,$D21,1)</f>
        <v>45597</v>
      </c>
      <c r="D23" s="22">
        <f>C23+1</f>
        <v>45598</v>
      </c>
      <c r="E23" s="22">
        <f t="shared" ref="E23:AG23" si="5">D23+1</f>
        <v>45599</v>
      </c>
      <c r="F23" s="22">
        <f t="shared" si="5"/>
        <v>45600</v>
      </c>
      <c r="G23" s="22">
        <f t="shared" si="5"/>
        <v>45601</v>
      </c>
      <c r="H23" s="22">
        <f t="shared" si="5"/>
        <v>45602</v>
      </c>
      <c r="I23" s="22">
        <f t="shared" si="5"/>
        <v>45603</v>
      </c>
      <c r="J23" s="22">
        <f t="shared" si="5"/>
        <v>45604</v>
      </c>
      <c r="K23" s="22">
        <f t="shared" si="5"/>
        <v>45605</v>
      </c>
      <c r="L23" s="22">
        <f t="shared" si="5"/>
        <v>45606</v>
      </c>
      <c r="M23" s="22">
        <f t="shared" si="5"/>
        <v>45607</v>
      </c>
      <c r="N23" s="22">
        <f t="shared" si="5"/>
        <v>45608</v>
      </c>
      <c r="O23" s="22">
        <f t="shared" si="5"/>
        <v>45609</v>
      </c>
      <c r="P23" s="22">
        <f t="shared" si="5"/>
        <v>45610</v>
      </c>
      <c r="Q23" s="22">
        <f t="shared" si="5"/>
        <v>45611</v>
      </c>
      <c r="R23" s="22">
        <f t="shared" si="5"/>
        <v>45612</v>
      </c>
      <c r="S23" s="22">
        <f t="shared" si="5"/>
        <v>45613</v>
      </c>
      <c r="T23" s="22">
        <f t="shared" si="5"/>
        <v>45614</v>
      </c>
      <c r="U23" s="22">
        <f t="shared" si="5"/>
        <v>45615</v>
      </c>
      <c r="V23" s="22">
        <f t="shared" si="5"/>
        <v>45616</v>
      </c>
      <c r="W23" s="22">
        <f t="shared" si="5"/>
        <v>45617</v>
      </c>
      <c r="X23" s="22">
        <f t="shared" si="5"/>
        <v>45618</v>
      </c>
      <c r="Y23" s="22">
        <f t="shared" si="5"/>
        <v>45619</v>
      </c>
      <c r="Z23" s="22">
        <f t="shared" si="5"/>
        <v>45620</v>
      </c>
      <c r="AA23" s="22">
        <f t="shared" si="5"/>
        <v>45621</v>
      </c>
      <c r="AB23" s="22">
        <f t="shared" si="5"/>
        <v>45622</v>
      </c>
      <c r="AC23" s="22">
        <f t="shared" si="5"/>
        <v>45623</v>
      </c>
      <c r="AD23" s="22">
        <f t="shared" si="5"/>
        <v>45624</v>
      </c>
      <c r="AE23" s="22">
        <f t="shared" si="5"/>
        <v>45625</v>
      </c>
      <c r="AF23" s="22">
        <f t="shared" si="5"/>
        <v>45626</v>
      </c>
      <c r="AG23" s="22">
        <f t="shared" si="5"/>
        <v>45627</v>
      </c>
      <c r="AH23" s="37"/>
      <c r="AI23" s="38"/>
    </row>
    <row r="24" spans="2:36" x14ac:dyDescent="0.15">
      <c r="B24" s="20" t="s">
        <v>15</v>
      </c>
      <c r="C24" s="39">
        <f>IF(EDATE(C9,1)&gt;$G$5,"",EDATE(C9,1))</f>
        <v>45597</v>
      </c>
      <c r="D24" s="22">
        <f>IF(D23&gt;$G$5,"",IF(C24=EOMONTH(DATE($C21,$D21,1),0),"",IF(C24="","",C24+1)))</f>
        <v>45598</v>
      </c>
      <c r="E24" s="22">
        <f t="shared" ref="E24:AG24" si="6">IF(E23&gt;$G$5,"",IF(D24=EOMONTH(DATE($C21,$D21,1),0),"",IF(D24="","",D24+1)))</f>
        <v>45599</v>
      </c>
      <c r="F24" s="22">
        <f t="shared" si="6"/>
        <v>45600</v>
      </c>
      <c r="G24" s="22">
        <f t="shared" si="6"/>
        <v>45601</v>
      </c>
      <c r="H24" s="22">
        <f t="shared" si="6"/>
        <v>45602</v>
      </c>
      <c r="I24" s="22">
        <f t="shared" si="6"/>
        <v>45603</v>
      </c>
      <c r="J24" s="22">
        <f t="shared" si="6"/>
        <v>45604</v>
      </c>
      <c r="K24" s="22">
        <f t="shared" si="6"/>
        <v>45605</v>
      </c>
      <c r="L24" s="22">
        <f t="shared" si="6"/>
        <v>45606</v>
      </c>
      <c r="M24" s="22">
        <f t="shared" si="6"/>
        <v>45607</v>
      </c>
      <c r="N24" s="22">
        <f t="shared" si="6"/>
        <v>45608</v>
      </c>
      <c r="O24" s="22">
        <f t="shared" si="6"/>
        <v>45609</v>
      </c>
      <c r="P24" s="22">
        <f t="shared" si="6"/>
        <v>45610</v>
      </c>
      <c r="Q24" s="22">
        <f t="shared" si="6"/>
        <v>45611</v>
      </c>
      <c r="R24" s="22">
        <f t="shared" si="6"/>
        <v>45612</v>
      </c>
      <c r="S24" s="22">
        <f t="shared" si="6"/>
        <v>45613</v>
      </c>
      <c r="T24" s="22">
        <f t="shared" si="6"/>
        <v>45614</v>
      </c>
      <c r="U24" s="22">
        <f t="shared" si="6"/>
        <v>45615</v>
      </c>
      <c r="V24" s="22">
        <f t="shared" si="6"/>
        <v>45616</v>
      </c>
      <c r="W24" s="22">
        <f t="shared" si="6"/>
        <v>45617</v>
      </c>
      <c r="X24" s="22">
        <f t="shared" si="6"/>
        <v>45618</v>
      </c>
      <c r="Y24" s="22">
        <f t="shared" si="6"/>
        <v>45619</v>
      </c>
      <c r="Z24" s="22">
        <f t="shared" si="6"/>
        <v>45620</v>
      </c>
      <c r="AA24" s="22">
        <f>IF(AA23&gt;$G$5,"",IF(Z24=EOMONTH(DATE($C21,$D21,1),0),"",IF(Z24="","",Z24+1)))</f>
        <v>45621</v>
      </c>
      <c r="AB24" s="22">
        <f t="shared" si="6"/>
        <v>45622</v>
      </c>
      <c r="AC24" s="22">
        <f t="shared" si="6"/>
        <v>45623</v>
      </c>
      <c r="AD24" s="22">
        <f t="shared" si="6"/>
        <v>45624</v>
      </c>
      <c r="AE24" s="22">
        <f t="shared" si="6"/>
        <v>45625</v>
      </c>
      <c r="AF24" s="22">
        <f t="shared" si="6"/>
        <v>45626</v>
      </c>
      <c r="AG24" s="22" t="str">
        <f t="shared" si="6"/>
        <v/>
      </c>
      <c r="AH24" s="23" t="s">
        <v>16</v>
      </c>
      <c r="AI24" s="24">
        <f>+COUNTIFS(C25:AG25,"土",C26:AG26,"")+COUNTIFS(C25:AG25,"日",C26:AG26,"")</f>
        <v>9</v>
      </c>
    </row>
    <row r="25" spans="2:36" s="26" customFormat="1" x14ac:dyDescent="0.15">
      <c r="B25" s="40" t="s">
        <v>5</v>
      </c>
      <c r="C25" s="51" t="str">
        <f>IFERROR(TEXT(WEEKDAY(+C24),"aaa"),"")</f>
        <v>金</v>
      </c>
      <c r="D25" s="51" t="str">
        <f t="shared" ref="D25:AG25" si="7">IFERROR(TEXT(WEEKDAY(+D24),"aaa"),"")</f>
        <v>土</v>
      </c>
      <c r="E25" s="51" t="str">
        <f t="shared" si="7"/>
        <v>日</v>
      </c>
      <c r="F25" s="51" t="str">
        <f t="shared" si="7"/>
        <v>月</v>
      </c>
      <c r="G25" s="51" t="str">
        <f t="shared" si="7"/>
        <v>火</v>
      </c>
      <c r="H25" s="51" t="str">
        <f t="shared" si="7"/>
        <v>水</v>
      </c>
      <c r="I25" s="51" t="str">
        <f t="shared" si="7"/>
        <v>木</v>
      </c>
      <c r="J25" s="51" t="str">
        <f t="shared" si="7"/>
        <v>金</v>
      </c>
      <c r="K25" s="51" t="str">
        <f t="shared" si="7"/>
        <v>土</v>
      </c>
      <c r="L25" s="51" t="str">
        <f t="shared" si="7"/>
        <v>日</v>
      </c>
      <c r="M25" s="51" t="str">
        <f t="shared" si="7"/>
        <v>月</v>
      </c>
      <c r="N25" s="51" t="str">
        <f t="shared" si="7"/>
        <v>火</v>
      </c>
      <c r="O25" s="51" t="str">
        <f t="shared" si="7"/>
        <v>水</v>
      </c>
      <c r="P25" s="51" t="str">
        <f t="shared" si="7"/>
        <v>木</v>
      </c>
      <c r="Q25" s="51" t="str">
        <f t="shared" si="7"/>
        <v>金</v>
      </c>
      <c r="R25" s="51" t="str">
        <f t="shared" si="7"/>
        <v>土</v>
      </c>
      <c r="S25" s="51" t="str">
        <f t="shared" si="7"/>
        <v>日</v>
      </c>
      <c r="T25" s="51" t="str">
        <f t="shared" si="7"/>
        <v>月</v>
      </c>
      <c r="U25" s="51" t="str">
        <f t="shared" si="7"/>
        <v>火</v>
      </c>
      <c r="V25" s="51" t="str">
        <f t="shared" si="7"/>
        <v>水</v>
      </c>
      <c r="W25" s="51" t="str">
        <f t="shared" si="7"/>
        <v>木</v>
      </c>
      <c r="X25" s="51" t="str">
        <f t="shared" si="7"/>
        <v>金</v>
      </c>
      <c r="Y25" s="51" t="str">
        <f t="shared" si="7"/>
        <v>土</v>
      </c>
      <c r="Z25" s="51" t="str">
        <f t="shared" si="7"/>
        <v>日</v>
      </c>
      <c r="AA25" s="51" t="str">
        <f>IFERROR(TEXT(WEEKDAY(+AA24),"aaa"),"")</f>
        <v>月</v>
      </c>
      <c r="AB25" s="51" t="str">
        <f t="shared" si="7"/>
        <v>火</v>
      </c>
      <c r="AC25" s="51" t="str">
        <f t="shared" si="7"/>
        <v>水</v>
      </c>
      <c r="AD25" s="51" t="str">
        <f t="shared" si="7"/>
        <v>木</v>
      </c>
      <c r="AE25" s="51" t="str">
        <f t="shared" si="7"/>
        <v>金</v>
      </c>
      <c r="AF25" s="51" t="str">
        <f t="shared" si="7"/>
        <v>土</v>
      </c>
      <c r="AG25" s="51" t="str">
        <f t="shared" si="7"/>
        <v/>
      </c>
      <c r="AH25" s="23" t="s">
        <v>20</v>
      </c>
      <c r="AI25" s="24">
        <f>+COUNTIF(C26:AG26,"夏休")+COUNTIF(C26:AG26,"冬休")+COUNTIF(C26:AG26,"中止")</f>
        <v>0</v>
      </c>
    </row>
    <row r="26" spans="2:36" s="26" customFormat="1" ht="13.5" customHeight="1" x14ac:dyDescent="0.15">
      <c r="B26" s="72" t="s">
        <v>19</v>
      </c>
      <c r="C26" s="7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6"/>
      <c r="AH26" s="27" t="s">
        <v>2</v>
      </c>
      <c r="AI26" s="28">
        <f>COUNT(C24:AG24)-AI25</f>
        <v>30</v>
      </c>
    </row>
    <row r="27" spans="2:36" s="26" customFormat="1" ht="13.5" customHeight="1" x14ac:dyDescent="0.15">
      <c r="B27" s="73"/>
      <c r="C27" s="7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6"/>
      <c r="AH27" s="27" t="s">
        <v>6</v>
      </c>
      <c r="AI27" s="29">
        <f>+COUNTIF(C28:AG29,"休")</f>
        <v>0</v>
      </c>
      <c r="AJ27" s="30" t="str">
        <f>IF(AI28&gt;0.285,"",IF(AI27&lt;AI24,"←計画日数が足りません",""))</f>
        <v>←計画日数が足りません</v>
      </c>
    </row>
    <row r="28" spans="2:36" s="26" customFormat="1" ht="13.5" customHeight="1" x14ac:dyDescent="0.15">
      <c r="B28" s="67" t="s">
        <v>0</v>
      </c>
      <c r="C28" s="84"/>
      <c r="D28" s="82"/>
      <c r="E28" s="78"/>
      <c r="F28" s="78"/>
      <c r="G28" s="82"/>
      <c r="H28" s="59"/>
      <c r="I28" s="59"/>
      <c r="J28" s="59"/>
      <c r="K28" s="59"/>
      <c r="L28" s="78"/>
      <c r="M28" s="78"/>
      <c r="N28" s="82"/>
      <c r="O28" s="59"/>
      <c r="P28" s="59"/>
      <c r="Q28" s="59"/>
      <c r="R28" s="59"/>
      <c r="S28" s="78"/>
      <c r="T28" s="82"/>
      <c r="U28" s="82"/>
      <c r="V28" s="59"/>
      <c r="W28" s="59"/>
      <c r="X28" s="59"/>
      <c r="Y28" s="59"/>
      <c r="Z28" s="57"/>
      <c r="AA28" s="57"/>
      <c r="AB28" s="59"/>
      <c r="AC28" s="59"/>
      <c r="AD28" s="59"/>
      <c r="AE28" s="59"/>
      <c r="AF28" s="59"/>
      <c r="AG28" s="60"/>
      <c r="AH28" s="27" t="s">
        <v>8</v>
      </c>
      <c r="AI28" s="31">
        <f>+AI27/AI26</f>
        <v>0</v>
      </c>
    </row>
    <row r="29" spans="2:36" s="26" customFormat="1" x14ac:dyDescent="0.15">
      <c r="B29" s="67"/>
      <c r="C29" s="85"/>
      <c r="D29" s="83"/>
      <c r="E29" s="75"/>
      <c r="F29" s="75"/>
      <c r="G29" s="83"/>
      <c r="H29" s="59"/>
      <c r="I29" s="59"/>
      <c r="J29" s="59"/>
      <c r="K29" s="59"/>
      <c r="L29" s="75"/>
      <c r="M29" s="75"/>
      <c r="N29" s="83"/>
      <c r="O29" s="59"/>
      <c r="P29" s="59"/>
      <c r="Q29" s="59"/>
      <c r="R29" s="59"/>
      <c r="S29" s="75"/>
      <c r="T29" s="83"/>
      <c r="U29" s="83"/>
      <c r="V29" s="59"/>
      <c r="W29" s="59"/>
      <c r="X29" s="59"/>
      <c r="Y29" s="59"/>
      <c r="Z29" s="57"/>
      <c r="AA29" s="57"/>
      <c r="AB29" s="59"/>
      <c r="AC29" s="59"/>
      <c r="AD29" s="59"/>
      <c r="AE29" s="59"/>
      <c r="AF29" s="59"/>
      <c r="AG29" s="60"/>
      <c r="AH29" s="27" t="s">
        <v>9</v>
      </c>
      <c r="AI29" s="29">
        <f>+COUNTA(C30:AG31)</f>
        <v>0</v>
      </c>
    </row>
    <row r="30" spans="2:36" s="26" customFormat="1" x14ac:dyDescent="0.15">
      <c r="B30" s="61" t="s">
        <v>7</v>
      </c>
      <c r="C30" s="80"/>
      <c r="D30" s="78"/>
      <c r="E30" s="78"/>
      <c r="F30" s="78"/>
      <c r="G30" s="78"/>
      <c r="H30" s="57"/>
      <c r="I30" s="57"/>
      <c r="J30" s="57"/>
      <c r="K30" s="57"/>
      <c r="L30" s="78"/>
      <c r="M30" s="78"/>
      <c r="N30" s="78"/>
      <c r="O30" s="57"/>
      <c r="P30" s="57"/>
      <c r="Q30" s="57"/>
      <c r="R30" s="57"/>
      <c r="S30" s="78"/>
      <c r="T30" s="78"/>
      <c r="U30" s="78"/>
      <c r="V30" s="57"/>
      <c r="W30" s="57"/>
      <c r="X30" s="57"/>
      <c r="Y30" s="57"/>
      <c r="Z30" s="75"/>
      <c r="AA30" s="75"/>
      <c r="AB30" s="57"/>
      <c r="AC30" s="57"/>
      <c r="AD30" s="57"/>
      <c r="AE30" s="57"/>
      <c r="AF30" s="57"/>
      <c r="AG30" s="55"/>
      <c r="AH30" s="32" t="s">
        <v>4</v>
      </c>
      <c r="AI30" s="33">
        <f>+AI29/AI26</f>
        <v>0</v>
      </c>
    </row>
    <row r="31" spans="2:36" s="26" customFormat="1" x14ac:dyDescent="0.15">
      <c r="B31" s="62"/>
      <c r="C31" s="81"/>
      <c r="D31" s="79"/>
      <c r="E31" s="79"/>
      <c r="F31" s="79"/>
      <c r="G31" s="79"/>
      <c r="H31" s="58"/>
      <c r="I31" s="58"/>
      <c r="J31" s="58"/>
      <c r="K31" s="58"/>
      <c r="L31" s="79"/>
      <c r="M31" s="79"/>
      <c r="N31" s="79"/>
      <c r="O31" s="58"/>
      <c r="P31" s="58"/>
      <c r="Q31" s="58"/>
      <c r="R31" s="58"/>
      <c r="S31" s="79"/>
      <c r="T31" s="79"/>
      <c r="U31" s="79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6"/>
      <c r="AH31" s="34" t="s">
        <v>13</v>
      </c>
      <c r="AI31" s="35" t="str">
        <f>IF(7&gt;AI26,"対象外",IF(AI29&gt;=AI24,"OK","NG"))</f>
        <v>NG</v>
      </c>
      <c r="AJ31" s="30" t="str">
        <f>IF(AI31="対象外","←７日間に満たない期間は達成判定の対象外",IF(AI31="NG","←月単位未達成","←月単位達成"))</f>
        <v>←月単位未達成</v>
      </c>
    </row>
    <row r="32" spans="2:36" hidden="1" x14ac:dyDescent="0.15">
      <c r="B32" s="15"/>
      <c r="C32" s="46">
        <f t="shared" ref="C32:AG32" si="8">IF(AND(DAY(C24)&gt;=22,DAY(C24)&lt;=28,C25="土"),1,0)</f>
        <v>0</v>
      </c>
      <c r="D32" s="46">
        <f t="shared" si="8"/>
        <v>0</v>
      </c>
      <c r="E32" s="46">
        <f t="shared" si="8"/>
        <v>0</v>
      </c>
      <c r="F32" s="46">
        <f t="shared" si="8"/>
        <v>0</v>
      </c>
      <c r="G32" s="46">
        <f t="shared" si="8"/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6">
        <f t="shared" si="8"/>
        <v>0</v>
      </c>
      <c r="R32" s="46">
        <f t="shared" si="8"/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0</v>
      </c>
      <c r="Y32" s="46">
        <f t="shared" si="8"/>
        <v>1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0</v>
      </c>
      <c r="AG32" s="46" t="e">
        <f t="shared" si="8"/>
        <v>#VALUE!</v>
      </c>
      <c r="AH32" s="47" t="s">
        <v>21</v>
      </c>
      <c r="AI32" s="48">
        <f>_xlfn.AGGREGATE(9,6,C32:AG32)</f>
        <v>1</v>
      </c>
      <c r="AJ32" s="30"/>
    </row>
    <row r="33" spans="2:36" hidden="1" x14ac:dyDescent="0.15">
      <c r="B33" s="15"/>
      <c r="C33" s="49">
        <f t="shared" ref="C33:AB33" si="9">IF(AND(DAY(C24)&gt;=22,DAY(C24)&lt;=28,C25="土",OR(C30="休",C30="雨")),1,0)</f>
        <v>0</v>
      </c>
      <c r="D33" s="49">
        <f t="shared" si="9"/>
        <v>0</v>
      </c>
      <c r="E33" s="49">
        <f t="shared" si="9"/>
        <v>0</v>
      </c>
      <c r="F33" s="49">
        <f t="shared" si="9"/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49">
        <f t="shared" si="9"/>
        <v>0</v>
      </c>
      <c r="W33" s="49">
        <f t="shared" si="9"/>
        <v>0</v>
      </c>
      <c r="X33" s="49">
        <f t="shared" si="9"/>
        <v>0</v>
      </c>
      <c r="Y33" s="49">
        <f t="shared" si="9"/>
        <v>0</v>
      </c>
      <c r="Z33" s="49">
        <f t="shared" si="9"/>
        <v>0</v>
      </c>
      <c r="AA33" s="49">
        <f t="shared" si="9"/>
        <v>0</v>
      </c>
      <c r="AB33" s="49">
        <f t="shared" si="9"/>
        <v>0</v>
      </c>
      <c r="AC33" s="49">
        <f t="shared" ref="AC33:AG33" si="10">IF(AND(DAY(AC24)&gt;=22,DAY(AC24)&lt;=28,AC25="土",OR(AC30="休",AC30="雨")),1,0)</f>
        <v>0</v>
      </c>
      <c r="AD33" s="49">
        <f t="shared" si="10"/>
        <v>0</v>
      </c>
      <c r="AE33" s="49">
        <f t="shared" si="10"/>
        <v>0</v>
      </c>
      <c r="AF33" s="49">
        <f t="shared" si="10"/>
        <v>0</v>
      </c>
      <c r="AG33" s="49" t="e">
        <f t="shared" si="10"/>
        <v>#VALUE!</v>
      </c>
      <c r="AH33" s="50" t="s">
        <v>22</v>
      </c>
      <c r="AI33" s="48">
        <f>_xlfn.AGGREGATE(9,6,C33:AG33)</f>
        <v>0</v>
      </c>
      <c r="AJ33" s="30"/>
    </row>
    <row r="34" spans="2:36" x14ac:dyDescent="0.15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15">
      <c r="C35" s="2">
        <f>YEAR(C38)</f>
        <v>2024</v>
      </c>
      <c r="D35" s="2">
        <f>MONTH(C38)</f>
        <v>12</v>
      </c>
    </row>
    <row r="36" spans="2:36" x14ac:dyDescent="0.15">
      <c r="B36" s="6" t="s">
        <v>14</v>
      </c>
      <c r="C36" s="69">
        <f>C38</f>
        <v>45627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2:36" hidden="1" x14ac:dyDescent="0.15">
      <c r="B37" s="36"/>
      <c r="C37" s="22">
        <f>DATE($C35,$D35,1)</f>
        <v>45627</v>
      </c>
      <c r="D37" s="22">
        <f t="shared" ref="D37:AG37" si="11">C37+1</f>
        <v>45628</v>
      </c>
      <c r="E37" s="22">
        <f t="shared" si="11"/>
        <v>45629</v>
      </c>
      <c r="F37" s="22">
        <f t="shared" si="11"/>
        <v>45630</v>
      </c>
      <c r="G37" s="22">
        <f t="shared" si="11"/>
        <v>45631</v>
      </c>
      <c r="H37" s="22">
        <f t="shared" si="11"/>
        <v>45632</v>
      </c>
      <c r="I37" s="22">
        <f t="shared" si="11"/>
        <v>45633</v>
      </c>
      <c r="J37" s="22">
        <f t="shared" si="11"/>
        <v>45634</v>
      </c>
      <c r="K37" s="22">
        <f t="shared" si="11"/>
        <v>45635</v>
      </c>
      <c r="L37" s="22">
        <f t="shared" si="11"/>
        <v>45636</v>
      </c>
      <c r="M37" s="22">
        <f t="shared" si="11"/>
        <v>45637</v>
      </c>
      <c r="N37" s="22">
        <f t="shared" si="11"/>
        <v>45638</v>
      </c>
      <c r="O37" s="22">
        <f t="shared" si="11"/>
        <v>45639</v>
      </c>
      <c r="P37" s="22">
        <f t="shared" si="11"/>
        <v>45640</v>
      </c>
      <c r="Q37" s="22">
        <f t="shared" si="11"/>
        <v>45641</v>
      </c>
      <c r="R37" s="22">
        <f t="shared" si="11"/>
        <v>45642</v>
      </c>
      <c r="S37" s="22">
        <f t="shared" si="11"/>
        <v>45643</v>
      </c>
      <c r="T37" s="22">
        <f t="shared" si="11"/>
        <v>45644</v>
      </c>
      <c r="U37" s="22">
        <f t="shared" si="11"/>
        <v>45645</v>
      </c>
      <c r="V37" s="22">
        <f t="shared" si="11"/>
        <v>45646</v>
      </c>
      <c r="W37" s="22">
        <f t="shared" si="11"/>
        <v>45647</v>
      </c>
      <c r="X37" s="22">
        <f t="shared" si="11"/>
        <v>45648</v>
      </c>
      <c r="Y37" s="22">
        <f t="shared" si="11"/>
        <v>45649</v>
      </c>
      <c r="Z37" s="22">
        <f t="shared" si="11"/>
        <v>45650</v>
      </c>
      <c r="AA37" s="22">
        <f t="shared" si="11"/>
        <v>45651</v>
      </c>
      <c r="AB37" s="22">
        <f t="shared" si="11"/>
        <v>45652</v>
      </c>
      <c r="AC37" s="22">
        <f t="shared" si="11"/>
        <v>45653</v>
      </c>
      <c r="AD37" s="22">
        <f t="shared" si="11"/>
        <v>45654</v>
      </c>
      <c r="AE37" s="22">
        <f t="shared" si="11"/>
        <v>45655</v>
      </c>
      <c r="AF37" s="22">
        <f t="shared" si="11"/>
        <v>45656</v>
      </c>
      <c r="AG37" s="22">
        <f t="shared" si="11"/>
        <v>45657</v>
      </c>
      <c r="AH37" s="37"/>
      <c r="AI37" s="38"/>
    </row>
    <row r="38" spans="2:36" x14ac:dyDescent="0.15">
      <c r="B38" s="20" t="s">
        <v>15</v>
      </c>
      <c r="C38" s="39">
        <f>IF(EDATE(C23,1)&gt;$G$5,"",EDATE(C23,1))</f>
        <v>45627</v>
      </c>
      <c r="D38" s="22">
        <f t="shared" ref="D38:AG38" si="12">IF(D37&gt;$G$5,"",IF(C38=EOMONTH(DATE($C35,$D35,1),0),"",IF(C38="","",C38+1)))</f>
        <v>45628</v>
      </c>
      <c r="E38" s="22">
        <f t="shared" si="12"/>
        <v>45629</v>
      </c>
      <c r="F38" s="22">
        <f t="shared" si="12"/>
        <v>45630</v>
      </c>
      <c r="G38" s="22">
        <f t="shared" si="12"/>
        <v>45631</v>
      </c>
      <c r="H38" s="22">
        <f t="shared" si="12"/>
        <v>45632</v>
      </c>
      <c r="I38" s="22">
        <f t="shared" si="12"/>
        <v>45633</v>
      </c>
      <c r="J38" s="22">
        <f t="shared" si="12"/>
        <v>45634</v>
      </c>
      <c r="K38" s="22">
        <f t="shared" si="12"/>
        <v>45635</v>
      </c>
      <c r="L38" s="22">
        <f t="shared" si="12"/>
        <v>45636</v>
      </c>
      <c r="M38" s="22">
        <f t="shared" si="12"/>
        <v>45637</v>
      </c>
      <c r="N38" s="22">
        <f t="shared" si="12"/>
        <v>45638</v>
      </c>
      <c r="O38" s="22">
        <f t="shared" si="12"/>
        <v>45639</v>
      </c>
      <c r="P38" s="22">
        <f t="shared" si="12"/>
        <v>45640</v>
      </c>
      <c r="Q38" s="22">
        <f t="shared" si="12"/>
        <v>45641</v>
      </c>
      <c r="R38" s="22">
        <f t="shared" si="12"/>
        <v>45642</v>
      </c>
      <c r="S38" s="22">
        <f t="shared" si="12"/>
        <v>45643</v>
      </c>
      <c r="T38" s="22">
        <f t="shared" si="12"/>
        <v>45644</v>
      </c>
      <c r="U38" s="22">
        <f t="shared" si="12"/>
        <v>45645</v>
      </c>
      <c r="V38" s="22">
        <f t="shared" si="12"/>
        <v>45646</v>
      </c>
      <c r="W38" s="22">
        <f t="shared" si="12"/>
        <v>45647</v>
      </c>
      <c r="X38" s="22">
        <f t="shared" si="12"/>
        <v>45648</v>
      </c>
      <c r="Y38" s="22">
        <f t="shared" si="12"/>
        <v>45649</v>
      </c>
      <c r="Z38" s="22">
        <f t="shared" si="12"/>
        <v>45650</v>
      </c>
      <c r="AA38" s="22">
        <f t="shared" si="12"/>
        <v>45651</v>
      </c>
      <c r="AB38" s="22">
        <f t="shared" si="12"/>
        <v>45652</v>
      </c>
      <c r="AC38" s="22">
        <f t="shared" si="12"/>
        <v>45653</v>
      </c>
      <c r="AD38" s="22">
        <f t="shared" si="12"/>
        <v>45654</v>
      </c>
      <c r="AE38" s="22">
        <f t="shared" si="12"/>
        <v>45655</v>
      </c>
      <c r="AF38" s="22">
        <f t="shared" si="12"/>
        <v>45656</v>
      </c>
      <c r="AG38" s="22">
        <f t="shared" si="12"/>
        <v>45657</v>
      </c>
      <c r="AH38" s="23" t="s">
        <v>16</v>
      </c>
      <c r="AI38" s="24">
        <f>+COUNTIFS(C39:AG39,"土",C40:AG40,"")+COUNTIFS(C39:AG39,"日",C40:AG40,"")</f>
        <v>9</v>
      </c>
    </row>
    <row r="39" spans="2:36" s="26" customFormat="1" x14ac:dyDescent="0.15">
      <c r="B39" s="40" t="s">
        <v>5</v>
      </c>
      <c r="C39" s="51" t="str">
        <f>IFERROR(TEXT(WEEKDAY(+C38),"aaa"),"")</f>
        <v>日</v>
      </c>
      <c r="D39" s="51" t="str">
        <f t="shared" ref="D39:AG39" si="13">IFERROR(TEXT(WEEKDAY(+D38),"aaa"),"")</f>
        <v>月</v>
      </c>
      <c r="E39" s="51" t="str">
        <f t="shared" si="13"/>
        <v>火</v>
      </c>
      <c r="F39" s="51" t="str">
        <f t="shared" si="13"/>
        <v>水</v>
      </c>
      <c r="G39" s="51" t="str">
        <f t="shared" si="13"/>
        <v>木</v>
      </c>
      <c r="H39" s="51" t="str">
        <f t="shared" si="13"/>
        <v>金</v>
      </c>
      <c r="I39" s="51" t="str">
        <f t="shared" si="13"/>
        <v>土</v>
      </c>
      <c r="J39" s="51" t="str">
        <f t="shared" si="13"/>
        <v>日</v>
      </c>
      <c r="K39" s="51" t="str">
        <f t="shared" si="13"/>
        <v>月</v>
      </c>
      <c r="L39" s="51" t="str">
        <f t="shared" si="13"/>
        <v>火</v>
      </c>
      <c r="M39" s="51" t="str">
        <f t="shared" si="13"/>
        <v>水</v>
      </c>
      <c r="N39" s="51" t="str">
        <f t="shared" si="13"/>
        <v>木</v>
      </c>
      <c r="O39" s="51" t="str">
        <f t="shared" si="13"/>
        <v>金</v>
      </c>
      <c r="P39" s="51" t="str">
        <f t="shared" si="13"/>
        <v>土</v>
      </c>
      <c r="Q39" s="51" t="str">
        <f t="shared" si="13"/>
        <v>日</v>
      </c>
      <c r="R39" s="51" t="str">
        <f t="shared" si="13"/>
        <v>月</v>
      </c>
      <c r="S39" s="51" t="str">
        <f t="shared" si="13"/>
        <v>火</v>
      </c>
      <c r="T39" s="51" t="str">
        <f t="shared" si="13"/>
        <v>水</v>
      </c>
      <c r="U39" s="51" t="str">
        <f t="shared" si="13"/>
        <v>木</v>
      </c>
      <c r="V39" s="51" t="str">
        <f t="shared" si="13"/>
        <v>金</v>
      </c>
      <c r="W39" s="51" t="str">
        <f t="shared" si="13"/>
        <v>土</v>
      </c>
      <c r="X39" s="51" t="str">
        <f t="shared" si="13"/>
        <v>日</v>
      </c>
      <c r="Y39" s="51" t="str">
        <f t="shared" si="13"/>
        <v>月</v>
      </c>
      <c r="Z39" s="51" t="str">
        <f t="shared" si="13"/>
        <v>火</v>
      </c>
      <c r="AA39" s="51" t="str">
        <f t="shared" si="13"/>
        <v>水</v>
      </c>
      <c r="AB39" s="51" t="str">
        <f t="shared" si="13"/>
        <v>木</v>
      </c>
      <c r="AC39" s="51" t="str">
        <f t="shared" si="13"/>
        <v>金</v>
      </c>
      <c r="AD39" s="51" t="str">
        <f t="shared" si="13"/>
        <v>土</v>
      </c>
      <c r="AE39" s="51" t="str">
        <f t="shared" si="13"/>
        <v>日</v>
      </c>
      <c r="AF39" s="51" t="str">
        <f t="shared" si="13"/>
        <v>月</v>
      </c>
      <c r="AG39" s="51" t="str">
        <f t="shared" si="13"/>
        <v>火</v>
      </c>
      <c r="AH39" s="23" t="s">
        <v>20</v>
      </c>
      <c r="AI39" s="24">
        <f>+COUNTIF(C40:AG40,"夏休")+COUNTIF(C40:AG40,"冬休")+COUNTIF(C40:AG40,"中止")</f>
        <v>0</v>
      </c>
    </row>
    <row r="40" spans="2:36" s="26" customFormat="1" ht="13.5" customHeight="1" x14ac:dyDescent="0.15">
      <c r="B40" s="72" t="s">
        <v>19</v>
      </c>
      <c r="C40" s="7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27" t="s">
        <v>2</v>
      </c>
      <c r="AI40" s="28">
        <f>COUNT(C38:AG38)-AI39</f>
        <v>31</v>
      </c>
    </row>
    <row r="41" spans="2:36" s="26" customFormat="1" ht="13.5" customHeight="1" x14ac:dyDescent="0.15">
      <c r="B41" s="73"/>
      <c r="C41" s="7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27" t="s">
        <v>6</v>
      </c>
      <c r="AI41" s="29">
        <f>+COUNTIF(C42:AG43,"休")</f>
        <v>0</v>
      </c>
      <c r="AJ41" s="30" t="str">
        <f>IF(AI42&gt;0.285,"",IF(AI41&lt;AI38,"←計画日数が足りません",""))</f>
        <v>←計画日数が足りません</v>
      </c>
    </row>
    <row r="42" spans="2:36" s="26" customFormat="1" ht="13.5" customHeight="1" x14ac:dyDescent="0.15">
      <c r="B42" s="67" t="s">
        <v>0</v>
      </c>
      <c r="C42" s="68"/>
      <c r="D42" s="59"/>
      <c r="E42" s="59"/>
      <c r="F42" s="59"/>
      <c r="G42" s="59"/>
      <c r="H42" s="59"/>
      <c r="I42" s="59"/>
      <c r="J42" s="57"/>
      <c r="K42" s="59"/>
      <c r="L42" s="59"/>
      <c r="M42" s="59"/>
      <c r="N42" s="59"/>
      <c r="O42" s="59"/>
      <c r="P42" s="59"/>
      <c r="Q42" s="57"/>
      <c r="R42" s="59"/>
      <c r="S42" s="59"/>
      <c r="T42" s="59"/>
      <c r="U42" s="59"/>
      <c r="V42" s="59"/>
      <c r="W42" s="59"/>
      <c r="X42" s="57"/>
      <c r="Y42" s="59"/>
      <c r="Z42" s="59"/>
      <c r="AA42" s="59"/>
      <c r="AB42" s="59"/>
      <c r="AC42" s="59"/>
      <c r="AD42" s="59"/>
      <c r="AE42" s="57"/>
      <c r="AF42" s="59"/>
      <c r="AG42" s="60"/>
      <c r="AH42" s="27" t="s">
        <v>8</v>
      </c>
      <c r="AI42" s="31">
        <f>+AI41/AI40</f>
        <v>0</v>
      </c>
    </row>
    <row r="43" spans="2:36" s="26" customFormat="1" x14ac:dyDescent="0.15">
      <c r="B43" s="67"/>
      <c r="C43" s="68"/>
      <c r="D43" s="59"/>
      <c r="E43" s="59"/>
      <c r="F43" s="59"/>
      <c r="G43" s="59"/>
      <c r="H43" s="59"/>
      <c r="I43" s="59"/>
      <c r="J43" s="57"/>
      <c r="K43" s="59"/>
      <c r="L43" s="59"/>
      <c r="M43" s="59"/>
      <c r="N43" s="59"/>
      <c r="O43" s="59"/>
      <c r="P43" s="59"/>
      <c r="Q43" s="57"/>
      <c r="R43" s="59"/>
      <c r="S43" s="59"/>
      <c r="T43" s="59"/>
      <c r="U43" s="59"/>
      <c r="V43" s="59"/>
      <c r="W43" s="59"/>
      <c r="X43" s="57"/>
      <c r="Y43" s="59"/>
      <c r="Z43" s="59"/>
      <c r="AA43" s="59"/>
      <c r="AB43" s="59"/>
      <c r="AC43" s="59"/>
      <c r="AD43" s="59"/>
      <c r="AE43" s="57"/>
      <c r="AF43" s="59"/>
      <c r="AG43" s="60"/>
      <c r="AH43" s="27" t="s">
        <v>9</v>
      </c>
      <c r="AI43" s="29">
        <f>+COUNTA(C44:AG45)</f>
        <v>0</v>
      </c>
    </row>
    <row r="44" spans="2:36" s="26" customFormat="1" x14ac:dyDescent="0.15">
      <c r="B44" s="61" t="s">
        <v>7</v>
      </c>
      <c r="C44" s="63"/>
      <c r="D44" s="57"/>
      <c r="E44" s="57"/>
      <c r="F44" s="57"/>
      <c r="G44" s="57"/>
      <c r="H44" s="57"/>
      <c r="I44" s="57"/>
      <c r="J44" s="75"/>
      <c r="K44" s="57"/>
      <c r="L44" s="57"/>
      <c r="M44" s="57"/>
      <c r="N44" s="57"/>
      <c r="O44" s="57"/>
      <c r="P44" s="57"/>
      <c r="Q44" s="75"/>
      <c r="R44" s="57"/>
      <c r="S44" s="57"/>
      <c r="T44" s="57"/>
      <c r="U44" s="57"/>
      <c r="V44" s="57"/>
      <c r="W44" s="57"/>
      <c r="X44" s="75"/>
      <c r="Y44" s="57"/>
      <c r="Z44" s="57"/>
      <c r="AA44" s="57"/>
      <c r="AB44" s="57"/>
      <c r="AC44" s="57"/>
      <c r="AD44" s="57"/>
      <c r="AE44" s="75"/>
      <c r="AF44" s="57"/>
      <c r="AG44" s="55"/>
      <c r="AH44" s="32" t="s">
        <v>4</v>
      </c>
      <c r="AI44" s="33">
        <f>+AI43/AI40</f>
        <v>0</v>
      </c>
    </row>
    <row r="45" spans="2:36" s="26" customFormat="1" x14ac:dyDescent="0.15">
      <c r="B45" s="62"/>
      <c r="C45" s="64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6"/>
      <c r="AH45" s="34" t="s">
        <v>13</v>
      </c>
      <c r="AI45" s="35" t="str">
        <f>IF(7&gt;AI40,"対象外",IF(AI43&gt;=AI38,"OK","NG"))</f>
        <v>NG</v>
      </c>
      <c r="AJ45" s="30" t="str">
        <f>IF(AI45="対象外","←７日間に満たない期間は達成判定の対象外",IF(AI45="NG","←月単位未達成","←月単位達成"))</f>
        <v>←月単位未達成</v>
      </c>
    </row>
    <row r="46" spans="2:36" hidden="1" x14ac:dyDescent="0.15">
      <c r="B46" s="15"/>
      <c r="C46" s="46">
        <f t="shared" ref="C46:AG46" si="14">IF(AND(DAY(C38)&gt;=22,DAY(C38)&lt;=28,C39="土"),1,0)</f>
        <v>0</v>
      </c>
      <c r="D46" s="46">
        <f t="shared" si="14"/>
        <v>0</v>
      </c>
      <c r="E46" s="46">
        <f t="shared" si="14"/>
        <v>0</v>
      </c>
      <c r="F46" s="46">
        <f t="shared" si="14"/>
        <v>0</v>
      </c>
      <c r="G46" s="46">
        <f t="shared" si="14"/>
        <v>0</v>
      </c>
      <c r="H46" s="46">
        <f t="shared" si="14"/>
        <v>0</v>
      </c>
      <c r="I46" s="46">
        <f t="shared" si="14"/>
        <v>0</v>
      </c>
      <c r="J46" s="46">
        <f t="shared" si="14"/>
        <v>0</v>
      </c>
      <c r="K46" s="46">
        <f t="shared" si="14"/>
        <v>0</v>
      </c>
      <c r="L46" s="46">
        <f t="shared" si="14"/>
        <v>0</v>
      </c>
      <c r="M46" s="46">
        <f t="shared" si="14"/>
        <v>0</v>
      </c>
      <c r="N46" s="46">
        <f t="shared" si="14"/>
        <v>0</v>
      </c>
      <c r="O46" s="46">
        <f t="shared" si="14"/>
        <v>0</v>
      </c>
      <c r="P46" s="46">
        <f t="shared" si="14"/>
        <v>0</v>
      </c>
      <c r="Q46" s="46">
        <f t="shared" si="14"/>
        <v>0</v>
      </c>
      <c r="R46" s="46">
        <f t="shared" si="14"/>
        <v>0</v>
      </c>
      <c r="S46" s="46">
        <f t="shared" si="14"/>
        <v>0</v>
      </c>
      <c r="T46" s="46">
        <f t="shared" si="14"/>
        <v>0</v>
      </c>
      <c r="U46" s="46">
        <f t="shared" si="14"/>
        <v>0</v>
      </c>
      <c r="V46" s="46">
        <f t="shared" si="14"/>
        <v>0</v>
      </c>
      <c r="W46" s="46">
        <f t="shared" si="14"/>
        <v>0</v>
      </c>
      <c r="X46" s="46">
        <f t="shared" si="14"/>
        <v>0</v>
      </c>
      <c r="Y46" s="46">
        <f t="shared" si="14"/>
        <v>0</v>
      </c>
      <c r="Z46" s="46">
        <f t="shared" si="14"/>
        <v>0</v>
      </c>
      <c r="AA46" s="46">
        <f t="shared" si="14"/>
        <v>0</v>
      </c>
      <c r="AB46" s="46">
        <f t="shared" si="14"/>
        <v>0</v>
      </c>
      <c r="AC46" s="46">
        <f t="shared" si="14"/>
        <v>0</v>
      </c>
      <c r="AD46" s="46">
        <f t="shared" si="14"/>
        <v>1</v>
      </c>
      <c r="AE46" s="46">
        <f t="shared" si="14"/>
        <v>0</v>
      </c>
      <c r="AF46" s="46">
        <f t="shared" si="14"/>
        <v>0</v>
      </c>
      <c r="AG46" s="46">
        <f t="shared" si="14"/>
        <v>0</v>
      </c>
      <c r="AH46" s="47" t="s">
        <v>21</v>
      </c>
      <c r="AI46" s="48">
        <f>_xlfn.AGGREGATE(9,6,C46:AG46)</f>
        <v>1</v>
      </c>
      <c r="AJ46" s="30"/>
    </row>
    <row r="47" spans="2:36" hidden="1" x14ac:dyDescent="0.15">
      <c r="B47" s="15"/>
      <c r="C47" s="49">
        <f t="shared" ref="C47:AG47" si="15">IF(AND(DAY(C38)&gt;=22,DAY(C38)&lt;=28,C39="土",OR(C44="休",C44="雨")),1,0)</f>
        <v>0</v>
      </c>
      <c r="D47" s="49">
        <f t="shared" si="15"/>
        <v>0</v>
      </c>
      <c r="E47" s="49">
        <f t="shared" si="15"/>
        <v>0</v>
      </c>
      <c r="F47" s="49">
        <f t="shared" si="15"/>
        <v>0</v>
      </c>
      <c r="G47" s="49">
        <f t="shared" si="15"/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49">
        <f t="shared" si="15"/>
        <v>0</v>
      </c>
      <c r="V47" s="49">
        <f t="shared" si="15"/>
        <v>0</v>
      </c>
      <c r="W47" s="49">
        <f t="shared" si="15"/>
        <v>0</v>
      </c>
      <c r="X47" s="49">
        <f t="shared" si="15"/>
        <v>0</v>
      </c>
      <c r="Y47" s="49">
        <f t="shared" si="15"/>
        <v>0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0</v>
      </c>
      <c r="AD47" s="49">
        <f t="shared" si="15"/>
        <v>0</v>
      </c>
      <c r="AE47" s="49">
        <f>IF(AND(DAY(AE38)&gt;=22,DAY(AE38)&lt;=28,AE39="土",OR(AE44="休",AE44="雨")),1,0)</f>
        <v>0</v>
      </c>
      <c r="AF47" s="49">
        <f>IF(AND(DAY(AF38)&gt;=22,DAY(AF38)&lt;=28,AF39="土",OR(AF44="休",AF44="雨")),1,0)</f>
        <v>0</v>
      </c>
      <c r="AG47" s="49">
        <f t="shared" si="15"/>
        <v>0</v>
      </c>
      <c r="AH47" s="50" t="s">
        <v>22</v>
      </c>
      <c r="AI47" s="48">
        <f>_xlfn.AGGREGATE(9,6,C47:AG47)</f>
        <v>0</v>
      </c>
      <c r="AJ47" s="30"/>
    </row>
    <row r="48" spans="2:36" s="26" customForma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15">
      <c r="C49" s="2">
        <f>YEAR(C52)</f>
        <v>2025</v>
      </c>
      <c r="D49" s="2">
        <f>MONTH(C52)</f>
        <v>1</v>
      </c>
    </row>
    <row r="50" spans="2:36" x14ac:dyDescent="0.15">
      <c r="B50" s="6" t="s">
        <v>14</v>
      </c>
      <c r="C50" s="69">
        <f>C52</f>
        <v>45658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2:36" hidden="1" x14ac:dyDescent="0.15">
      <c r="B51" s="36"/>
      <c r="C51" s="22">
        <f>DATE($C49,$D49,1)</f>
        <v>45658</v>
      </c>
      <c r="D51" s="22">
        <f t="shared" ref="D51:AG51" si="16">C51+1</f>
        <v>45659</v>
      </c>
      <c r="E51" s="22">
        <f t="shared" si="16"/>
        <v>45660</v>
      </c>
      <c r="F51" s="22">
        <f t="shared" si="16"/>
        <v>45661</v>
      </c>
      <c r="G51" s="22">
        <f t="shared" si="16"/>
        <v>45662</v>
      </c>
      <c r="H51" s="22">
        <f t="shared" si="16"/>
        <v>45663</v>
      </c>
      <c r="I51" s="22">
        <f t="shared" si="16"/>
        <v>45664</v>
      </c>
      <c r="J51" s="22">
        <f t="shared" si="16"/>
        <v>45665</v>
      </c>
      <c r="K51" s="22">
        <f t="shared" si="16"/>
        <v>45666</v>
      </c>
      <c r="L51" s="22">
        <f t="shared" si="16"/>
        <v>45667</v>
      </c>
      <c r="M51" s="22">
        <f t="shared" si="16"/>
        <v>45668</v>
      </c>
      <c r="N51" s="22">
        <f t="shared" si="16"/>
        <v>45669</v>
      </c>
      <c r="O51" s="22">
        <f t="shared" si="16"/>
        <v>45670</v>
      </c>
      <c r="P51" s="22">
        <f t="shared" si="16"/>
        <v>45671</v>
      </c>
      <c r="Q51" s="22">
        <f t="shared" si="16"/>
        <v>45672</v>
      </c>
      <c r="R51" s="22">
        <f t="shared" si="16"/>
        <v>45673</v>
      </c>
      <c r="S51" s="22">
        <f t="shared" si="16"/>
        <v>45674</v>
      </c>
      <c r="T51" s="22">
        <f t="shared" si="16"/>
        <v>45675</v>
      </c>
      <c r="U51" s="22">
        <f t="shared" si="16"/>
        <v>45676</v>
      </c>
      <c r="V51" s="22">
        <f t="shared" si="16"/>
        <v>45677</v>
      </c>
      <c r="W51" s="22">
        <f t="shared" si="16"/>
        <v>45678</v>
      </c>
      <c r="X51" s="22">
        <f t="shared" si="16"/>
        <v>45679</v>
      </c>
      <c r="Y51" s="22">
        <f t="shared" si="16"/>
        <v>45680</v>
      </c>
      <c r="Z51" s="22">
        <f t="shared" si="16"/>
        <v>45681</v>
      </c>
      <c r="AA51" s="22">
        <f t="shared" si="16"/>
        <v>45682</v>
      </c>
      <c r="AB51" s="22">
        <f t="shared" si="16"/>
        <v>45683</v>
      </c>
      <c r="AC51" s="22">
        <f t="shared" si="16"/>
        <v>45684</v>
      </c>
      <c r="AD51" s="22">
        <f t="shared" si="16"/>
        <v>45685</v>
      </c>
      <c r="AE51" s="22">
        <f t="shared" si="16"/>
        <v>45686</v>
      </c>
      <c r="AF51" s="22">
        <f t="shared" si="16"/>
        <v>45687</v>
      </c>
      <c r="AG51" s="22">
        <f t="shared" si="16"/>
        <v>45688</v>
      </c>
      <c r="AH51" s="37"/>
      <c r="AI51" s="38"/>
    </row>
    <row r="52" spans="2:36" x14ac:dyDescent="0.15">
      <c r="B52" s="20" t="s">
        <v>15</v>
      </c>
      <c r="C52" s="39">
        <f>IF(EDATE(C37,1)&gt;$G$5,"",EDATE(C37,1))</f>
        <v>45658</v>
      </c>
      <c r="D52" s="22">
        <f t="shared" ref="D52:AG52" si="17">IF(D51&gt;$G$5,"",IF(C52=EOMONTH(DATE($C49,$D49,1),0),"",IF(C52="","",C52+1)))</f>
        <v>45659</v>
      </c>
      <c r="E52" s="22">
        <f t="shared" si="17"/>
        <v>45660</v>
      </c>
      <c r="F52" s="22">
        <f t="shared" si="17"/>
        <v>45661</v>
      </c>
      <c r="G52" s="22">
        <f t="shared" si="17"/>
        <v>45662</v>
      </c>
      <c r="H52" s="22">
        <f t="shared" si="17"/>
        <v>45663</v>
      </c>
      <c r="I52" s="22">
        <f t="shared" si="17"/>
        <v>45664</v>
      </c>
      <c r="J52" s="22">
        <f t="shared" si="17"/>
        <v>45665</v>
      </c>
      <c r="K52" s="22">
        <f t="shared" si="17"/>
        <v>45666</v>
      </c>
      <c r="L52" s="22">
        <f t="shared" si="17"/>
        <v>45667</v>
      </c>
      <c r="M52" s="22">
        <f t="shared" si="17"/>
        <v>45668</v>
      </c>
      <c r="N52" s="22">
        <f t="shared" si="17"/>
        <v>45669</v>
      </c>
      <c r="O52" s="22">
        <f t="shared" si="17"/>
        <v>45670</v>
      </c>
      <c r="P52" s="22">
        <f t="shared" si="17"/>
        <v>45671</v>
      </c>
      <c r="Q52" s="22">
        <f t="shared" si="17"/>
        <v>45672</v>
      </c>
      <c r="R52" s="22">
        <f t="shared" si="17"/>
        <v>45673</v>
      </c>
      <c r="S52" s="22">
        <f t="shared" si="17"/>
        <v>45674</v>
      </c>
      <c r="T52" s="22">
        <f t="shared" si="17"/>
        <v>45675</v>
      </c>
      <c r="U52" s="22">
        <f t="shared" si="17"/>
        <v>45676</v>
      </c>
      <c r="V52" s="22">
        <f t="shared" si="17"/>
        <v>45677</v>
      </c>
      <c r="W52" s="22">
        <f t="shared" si="17"/>
        <v>45678</v>
      </c>
      <c r="X52" s="22">
        <f t="shared" si="17"/>
        <v>45679</v>
      </c>
      <c r="Y52" s="22">
        <f t="shared" si="17"/>
        <v>45680</v>
      </c>
      <c r="Z52" s="22">
        <f t="shared" si="17"/>
        <v>45681</v>
      </c>
      <c r="AA52" s="22">
        <f t="shared" si="17"/>
        <v>45682</v>
      </c>
      <c r="AB52" s="22">
        <f t="shared" si="17"/>
        <v>45683</v>
      </c>
      <c r="AC52" s="22">
        <f t="shared" si="17"/>
        <v>45684</v>
      </c>
      <c r="AD52" s="22">
        <f t="shared" si="17"/>
        <v>45685</v>
      </c>
      <c r="AE52" s="22">
        <f t="shared" si="17"/>
        <v>45686</v>
      </c>
      <c r="AF52" s="22">
        <f t="shared" si="17"/>
        <v>45687</v>
      </c>
      <c r="AG52" s="22">
        <f t="shared" si="17"/>
        <v>45688</v>
      </c>
      <c r="AH52" s="23" t="s">
        <v>16</v>
      </c>
      <c r="AI52" s="24">
        <f>+COUNTIFS(C53:AG53,"土",C54:AG54,"")+COUNTIFS(C53:AG53,"日",C54:AG54,"")</f>
        <v>8</v>
      </c>
    </row>
    <row r="53" spans="2:36" s="26" customFormat="1" x14ac:dyDescent="0.15">
      <c r="B53" s="40" t="s">
        <v>5</v>
      </c>
      <c r="C53" s="51" t="str">
        <f>IFERROR(TEXT(WEEKDAY(+C52),"aaa"),"")</f>
        <v>水</v>
      </c>
      <c r="D53" s="51" t="str">
        <f t="shared" ref="D53:AG53" si="18">IFERROR(TEXT(WEEKDAY(+D52),"aaa"),"")</f>
        <v>木</v>
      </c>
      <c r="E53" s="51" t="str">
        <f t="shared" si="18"/>
        <v>金</v>
      </c>
      <c r="F53" s="51" t="str">
        <f t="shared" si="18"/>
        <v>土</v>
      </c>
      <c r="G53" s="51" t="str">
        <f t="shared" si="18"/>
        <v>日</v>
      </c>
      <c r="H53" s="51" t="str">
        <f t="shared" si="18"/>
        <v>月</v>
      </c>
      <c r="I53" s="51" t="str">
        <f t="shared" si="18"/>
        <v>火</v>
      </c>
      <c r="J53" s="51" t="str">
        <f t="shared" si="18"/>
        <v>水</v>
      </c>
      <c r="K53" s="51" t="str">
        <f t="shared" si="18"/>
        <v>木</v>
      </c>
      <c r="L53" s="51" t="str">
        <f t="shared" si="18"/>
        <v>金</v>
      </c>
      <c r="M53" s="51" t="str">
        <f t="shared" si="18"/>
        <v>土</v>
      </c>
      <c r="N53" s="51" t="str">
        <f t="shared" si="18"/>
        <v>日</v>
      </c>
      <c r="O53" s="51" t="str">
        <f t="shared" si="18"/>
        <v>月</v>
      </c>
      <c r="P53" s="51" t="str">
        <f t="shared" si="18"/>
        <v>火</v>
      </c>
      <c r="Q53" s="51" t="str">
        <f t="shared" si="18"/>
        <v>水</v>
      </c>
      <c r="R53" s="51" t="str">
        <f t="shared" si="18"/>
        <v>木</v>
      </c>
      <c r="S53" s="51" t="str">
        <f t="shared" si="18"/>
        <v>金</v>
      </c>
      <c r="T53" s="51" t="str">
        <f t="shared" si="18"/>
        <v>土</v>
      </c>
      <c r="U53" s="51" t="str">
        <f t="shared" si="18"/>
        <v>日</v>
      </c>
      <c r="V53" s="51" t="str">
        <f t="shared" si="18"/>
        <v>月</v>
      </c>
      <c r="W53" s="51" t="str">
        <f t="shared" si="18"/>
        <v>火</v>
      </c>
      <c r="X53" s="51" t="str">
        <f t="shared" si="18"/>
        <v>水</v>
      </c>
      <c r="Y53" s="51" t="str">
        <f t="shared" si="18"/>
        <v>木</v>
      </c>
      <c r="Z53" s="51" t="str">
        <f t="shared" si="18"/>
        <v>金</v>
      </c>
      <c r="AA53" s="51" t="str">
        <f t="shared" si="18"/>
        <v>土</v>
      </c>
      <c r="AB53" s="51" t="str">
        <f t="shared" si="18"/>
        <v>日</v>
      </c>
      <c r="AC53" s="51" t="str">
        <f t="shared" si="18"/>
        <v>月</v>
      </c>
      <c r="AD53" s="51" t="str">
        <f t="shared" si="18"/>
        <v>火</v>
      </c>
      <c r="AE53" s="51" t="str">
        <f t="shared" si="18"/>
        <v>水</v>
      </c>
      <c r="AF53" s="51" t="str">
        <f t="shared" si="18"/>
        <v>木</v>
      </c>
      <c r="AG53" s="51" t="str">
        <f t="shared" si="18"/>
        <v>金</v>
      </c>
      <c r="AH53" s="23" t="s">
        <v>20</v>
      </c>
      <c r="AI53" s="24">
        <f>+COUNTIF(C54:AG54,"夏休")+COUNTIF(C54:AG54,"冬休")+COUNTIF(C54:AG54,"中止")</f>
        <v>0</v>
      </c>
    </row>
    <row r="54" spans="2:36" s="26" customFormat="1" ht="13.5" customHeight="1" x14ac:dyDescent="0.15">
      <c r="B54" s="72" t="s">
        <v>19</v>
      </c>
      <c r="C54" s="7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76"/>
      <c r="AA54" s="76"/>
      <c r="AB54" s="65"/>
      <c r="AC54" s="65"/>
      <c r="AD54" s="65"/>
      <c r="AE54" s="65"/>
      <c r="AF54" s="65"/>
      <c r="AG54" s="66"/>
      <c r="AH54" s="27" t="s">
        <v>2</v>
      </c>
      <c r="AI54" s="28">
        <f>COUNT(C52:AG52)-AI53</f>
        <v>31</v>
      </c>
    </row>
    <row r="55" spans="2:36" s="26" customFormat="1" ht="13.5" customHeight="1" x14ac:dyDescent="0.15">
      <c r="B55" s="73"/>
      <c r="C55" s="7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77"/>
      <c r="AA55" s="77"/>
      <c r="AB55" s="65"/>
      <c r="AC55" s="65"/>
      <c r="AD55" s="65"/>
      <c r="AE55" s="65"/>
      <c r="AF55" s="65"/>
      <c r="AG55" s="66"/>
      <c r="AH55" s="27" t="s">
        <v>6</v>
      </c>
      <c r="AI55" s="29">
        <f>+COUNTIF(C56:AG57,"休")</f>
        <v>0</v>
      </c>
      <c r="AJ55" s="30" t="str">
        <f>IF(AI56&gt;0.285,"",IF(AI55&lt;AI52,"←計画日数が足りません",""))</f>
        <v>←計画日数が足りません</v>
      </c>
    </row>
    <row r="56" spans="2:36" s="26" customFormat="1" ht="13.5" customHeight="1" x14ac:dyDescent="0.15">
      <c r="B56" s="67" t="s">
        <v>0</v>
      </c>
      <c r="C56" s="68"/>
      <c r="D56" s="59"/>
      <c r="E56" s="59"/>
      <c r="F56" s="59"/>
      <c r="G56" s="59"/>
      <c r="H56" s="57"/>
      <c r="I56" s="59"/>
      <c r="J56" s="59"/>
      <c r="K56" s="59"/>
      <c r="L56" s="59"/>
      <c r="M56" s="59"/>
      <c r="N56" s="59"/>
      <c r="O56" s="57"/>
      <c r="P56" s="59"/>
      <c r="Q56" s="59"/>
      <c r="R56" s="59"/>
      <c r="S56" s="59"/>
      <c r="T56" s="59"/>
      <c r="U56" s="59"/>
      <c r="V56" s="57"/>
      <c r="W56" s="59"/>
      <c r="X56" s="59"/>
      <c r="Y56" s="59"/>
      <c r="Z56" s="59"/>
      <c r="AA56" s="59"/>
      <c r="AB56" s="59"/>
      <c r="AC56" s="57"/>
      <c r="AD56" s="59"/>
      <c r="AE56" s="59"/>
      <c r="AF56" s="59"/>
      <c r="AG56" s="60"/>
      <c r="AH56" s="27" t="s">
        <v>8</v>
      </c>
      <c r="AI56" s="31">
        <f>+AI55/AI54</f>
        <v>0</v>
      </c>
    </row>
    <row r="57" spans="2:36" s="26" customFormat="1" x14ac:dyDescent="0.15">
      <c r="B57" s="67"/>
      <c r="C57" s="68"/>
      <c r="D57" s="59"/>
      <c r="E57" s="59"/>
      <c r="F57" s="59"/>
      <c r="G57" s="59"/>
      <c r="H57" s="57"/>
      <c r="I57" s="59"/>
      <c r="J57" s="59"/>
      <c r="K57" s="59"/>
      <c r="L57" s="59"/>
      <c r="M57" s="59"/>
      <c r="N57" s="59"/>
      <c r="O57" s="57"/>
      <c r="P57" s="59"/>
      <c r="Q57" s="59"/>
      <c r="R57" s="59"/>
      <c r="S57" s="59"/>
      <c r="T57" s="59"/>
      <c r="U57" s="59"/>
      <c r="V57" s="57"/>
      <c r="W57" s="59"/>
      <c r="X57" s="59"/>
      <c r="Y57" s="59"/>
      <c r="Z57" s="59"/>
      <c r="AA57" s="59"/>
      <c r="AB57" s="59"/>
      <c r="AC57" s="57"/>
      <c r="AD57" s="59"/>
      <c r="AE57" s="59"/>
      <c r="AF57" s="59"/>
      <c r="AG57" s="60"/>
      <c r="AH57" s="27" t="s">
        <v>9</v>
      </c>
      <c r="AI57" s="29">
        <f>+COUNTA(C58:AG59)</f>
        <v>0</v>
      </c>
    </row>
    <row r="58" spans="2:36" s="26" customFormat="1" x14ac:dyDescent="0.15">
      <c r="B58" s="61" t="s">
        <v>7</v>
      </c>
      <c r="C58" s="63"/>
      <c r="D58" s="57"/>
      <c r="E58" s="57"/>
      <c r="F58" s="57"/>
      <c r="G58" s="57"/>
      <c r="H58" s="75"/>
      <c r="I58" s="57"/>
      <c r="J58" s="57"/>
      <c r="K58" s="57"/>
      <c r="L58" s="57"/>
      <c r="M58" s="57"/>
      <c r="N58" s="57"/>
      <c r="O58" s="75"/>
      <c r="P58" s="57"/>
      <c r="Q58" s="57"/>
      <c r="R58" s="57"/>
      <c r="S58" s="57"/>
      <c r="T58" s="57"/>
      <c r="U58" s="57"/>
      <c r="V58" s="75"/>
      <c r="W58" s="57"/>
      <c r="X58" s="57"/>
      <c r="Y58" s="57"/>
      <c r="Z58" s="57"/>
      <c r="AA58" s="57"/>
      <c r="AB58" s="57"/>
      <c r="AC58" s="75"/>
      <c r="AD58" s="57"/>
      <c r="AE58" s="57"/>
      <c r="AF58" s="57"/>
      <c r="AG58" s="55"/>
      <c r="AH58" s="32" t="s">
        <v>4</v>
      </c>
      <c r="AI58" s="33">
        <f>+AI57/AI54</f>
        <v>0</v>
      </c>
    </row>
    <row r="59" spans="2:36" s="26" customFormat="1" x14ac:dyDescent="0.15">
      <c r="B59" s="62"/>
      <c r="C59" s="6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6"/>
      <c r="AH59" s="34" t="s">
        <v>13</v>
      </c>
      <c r="AI59" s="35" t="str">
        <f>IF(7&gt;AI54,"対象外",IF(AI57&gt;=AI52,"OK","NG"))</f>
        <v>NG</v>
      </c>
      <c r="AJ59" s="30" t="str">
        <f>IF(AI59="対象外","←７日間に満たない期間は達成判定の対象外",IF(AI59="NG","←月単位未達成","←月単位達成"))</f>
        <v>←月単位未達成</v>
      </c>
    </row>
    <row r="60" spans="2:36" ht="13.5" hidden="1" customHeight="1" x14ac:dyDescent="0.15">
      <c r="B60" s="15"/>
      <c r="C60" s="46">
        <f t="shared" ref="C60:AG60" si="19">IF(AND(DAY(C52)&gt;=22,DAY(C52)&lt;=28,C53="土"),1,0)</f>
        <v>0</v>
      </c>
      <c r="D60" s="46">
        <f t="shared" si="19"/>
        <v>0</v>
      </c>
      <c r="E60" s="46">
        <f t="shared" si="19"/>
        <v>0</v>
      </c>
      <c r="F60" s="46">
        <f t="shared" si="19"/>
        <v>0</v>
      </c>
      <c r="G60" s="46">
        <f t="shared" si="19"/>
        <v>0</v>
      </c>
      <c r="H60" s="46">
        <f t="shared" si="19"/>
        <v>0</v>
      </c>
      <c r="I60" s="46">
        <f t="shared" si="19"/>
        <v>0</v>
      </c>
      <c r="J60" s="46">
        <f t="shared" si="19"/>
        <v>0</v>
      </c>
      <c r="K60" s="46">
        <f t="shared" si="19"/>
        <v>0</v>
      </c>
      <c r="L60" s="46">
        <f t="shared" si="19"/>
        <v>0</v>
      </c>
      <c r="M60" s="46">
        <f t="shared" si="19"/>
        <v>0</v>
      </c>
      <c r="N60" s="46">
        <f t="shared" si="19"/>
        <v>0</v>
      </c>
      <c r="O60" s="46">
        <f t="shared" si="19"/>
        <v>0</v>
      </c>
      <c r="P60" s="46">
        <f t="shared" si="19"/>
        <v>0</v>
      </c>
      <c r="Q60" s="46">
        <f t="shared" si="19"/>
        <v>0</v>
      </c>
      <c r="R60" s="46">
        <f t="shared" si="19"/>
        <v>0</v>
      </c>
      <c r="S60" s="46">
        <f t="shared" si="19"/>
        <v>0</v>
      </c>
      <c r="T60" s="46">
        <f t="shared" si="19"/>
        <v>0</v>
      </c>
      <c r="U60" s="46">
        <f t="shared" si="19"/>
        <v>0</v>
      </c>
      <c r="V60" s="46">
        <f t="shared" si="19"/>
        <v>0</v>
      </c>
      <c r="W60" s="46">
        <f t="shared" si="19"/>
        <v>0</v>
      </c>
      <c r="X60" s="46">
        <f t="shared" si="19"/>
        <v>0</v>
      </c>
      <c r="Y60" s="46">
        <f t="shared" si="19"/>
        <v>0</v>
      </c>
      <c r="Z60" s="46">
        <f t="shared" si="19"/>
        <v>0</v>
      </c>
      <c r="AA60" s="46">
        <f t="shared" si="19"/>
        <v>1</v>
      </c>
      <c r="AB60" s="46">
        <f t="shared" si="19"/>
        <v>0</v>
      </c>
      <c r="AC60" s="46">
        <f t="shared" si="19"/>
        <v>0</v>
      </c>
      <c r="AD60" s="46">
        <f t="shared" si="19"/>
        <v>0</v>
      </c>
      <c r="AE60" s="46">
        <f t="shared" si="19"/>
        <v>0</v>
      </c>
      <c r="AF60" s="46">
        <f t="shared" si="19"/>
        <v>0</v>
      </c>
      <c r="AG60" s="46">
        <f t="shared" si="19"/>
        <v>0</v>
      </c>
      <c r="AH60" s="47" t="s">
        <v>21</v>
      </c>
      <c r="AI60" s="48">
        <f>_xlfn.AGGREGATE(9,6,C60:AG60)</f>
        <v>1</v>
      </c>
      <c r="AJ60" s="30"/>
    </row>
    <row r="61" spans="2:36" ht="13.5" hidden="1" customHeight="1" x14ac:dyDescent="0.15">
      <c r="B61" s="15"/>
      <c r="C61" s="49">
        <f t="shared" ref="C61:AG61" si="20">IF(AND(DAY(C52)&gt;=22,DAY(C52)&lt;=28,C53="土",OR(C58="休",C58="雨")),1,0)</f>
        <v>0</v>
      </c>
      <c r="D61" s="49">
        <f t="shared" si="20"/>
        <v>0</v>
      </c>
      <c r="E61" s="49">
        <f t="shared" si="20"/>
        <v>0</v>
      </c>
      <c r="F61" s="49">
        <f t="shared" si="20"/>
        <v>0</v>
      </c>
      <c r="G61" s="49">
        <f t="shared" si="20"/>
        <v>0</v>
      </c>
      <c r="H61" s="49">
        <f t="shared" si="20"/>
        <v>0</v>
      </c>
      <c r="I61" s="49">
        <f t="shared" si="20"/>
        <v>0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49">
        <f t="shared" si="20"/>
        <v>0</v>
      </c>
      <c r="P61" s="49">
        <f t="shared" si="20"/>
        <v>0</v>
      </c>
      <c r="Q61" s="49">
        <f t="shared" si="20"/>
        <v>0</v>
      </c>
      <c r="R61" s="49">
        <f t="shared" si="20"/>
        <v>0</v>
      </c>
      <c r="S61" s="49">
        <f t="shared" si="20"/>
        <v>0</v>
      </c>
      <c r="T61" s="49">
        <f t="shared" si="20"/>
        <v>0</v>
      </c>
      <c r="U61" s="49">
        <f t="shared" si="20"/>
        <v>0</v>
      </c>
      <c r="V61" s="49">
        <f t="shared" si="20"/>
        <v>0</v>
      </c>
      <c r="W61" s="49">
        <f t="shared" si="20"/>
        <v>0</v>
      </c>
      <c r="X61" s="49">
        <f t="shared" si="20"/>
        <v>0</v>
      </c>
      <c r="Y61" s="49">
        <f t="shared" si="20"/>
        <v>0</v>
      </c>
      <c r="Z61" s="49">
        <f t="shared" si="20"/>
        <v>0</v>
      </c>
      <c r="AA61" s="49">
        <f t="shared" si="20"/>
        <v>0</v>
      </c>
      <c r="AB61" s="49">
        <f t="shared" si="20"/>
        <v>0</v>
      </c>
      <c r="AC61" s="49">
        <f t="shared" si="20"/>
        <v>0</v>
      </c>
      <c r="AD61" s="49">
        <f t="shared" si="20"/>
        <v>0</v>
      </c>
      <c r="AE61" s="49">
        <f t="shared" si="20"/>
        <v>0</v>
      </c>
      <c r="AF61" s="49">
        <f t="shared" si="20"/>
        <v>0</v>
      </c>
      <c r="AG61" s="49">
        <f t="shared" si="20"/>
        <v>0</v>
      </c>
      <c r="AH61" s="50" t="s">
        <v>22</v>
      </c>
      <c r="AI61" s="48">
        <f>_xlfn.AGGREGATE(9,6,C61:AG61)</f>
        <v>0</v>
      </c>
      <c r="AJ61" s="30"/>
    </row>
    <row r="62" spans="2:36" s="26" customFormat="1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15">
      <c r="C63" s="2">
        <f>YEAR(C66)</f>
        <v>2025</v>
      </c>
      <c r="D63" s="2">
        <f>MONTH(C66)</f>
        <v>2</v>
      </c>
    </row>
    <row r="64" spans="2:36" x14ac:dyDescent="0.15">
      <c r="B64" s="6" t="s">
        <v>14</v>
      </c>
      <c r="C64" s="69">
        <f>C66</f>
        <v>45689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1"/>
    </row>
    <row r="65" spans="2:36" x14ac:dyDescent="0.15">
      <c r="B65" s="36"/>
      <c r="C65" s="22">
        <f>DATE($C63,$D63,1)</f>
        <v>45689</v>
      </c>
      <c r="D65" s="22">
        <f t="shared" ref="D65:AG65" si="21">C65+1</f>
        <v>45690</v>
      </c>
      <c r="E65" s="22">
        <f t="shared" si="21"/>
        <v>45691</v>
      </c>
      <c r="F65" s="22">
        <f t="shared" si="21"/>
        <v>45692</v>
      </c>
      <c r="G65" s="22">
        <f t="shared" si="21"/>
        <v>45693</v>
      </c>
      <c r="H65" s="22">
        <f t="shared" si="21"/>
        <v>45694</v>
      </c>
      <c r="I65" s="22">
        <f t="shared" si="21"/>
        <v>45695</v>
      </c>
      <c r="J65" s="22">
        <f t="shared" si="21"/>
        <v>45696</v>
      </c>
      <c r="K65" s="22">
        <f t="shared" si="21"/>
        <v>45697</v>
      </c>
      <c r="L65" s="22">
        <f t="shared" si="21"/>
        <v>45698</v>
      </c>
      <c r="M65" s="22">
        <f t="shared" si="21"/>
        <v>45699</v>
      </c>
      <c r="N65" s="22">
        <f t="shared" si="21"/>
        <v>45700</v>
      </c>
      <c r="O65" s="22">
        <f t="shared" si="21"/>
        <v>45701</v>
      </c>
      <c r="P65" s="22">
        <f t="shared" si="21"/>
        <v>45702</v>
      </c>
      <c r="Q65" s="22">
        <f t="shared" si="21"/>
        <v>45703</v>
      </c>
      <c r="R65" s="22">
        <f t="shared" si="21"/>
        <v>45704</v>
      </c>
      <c r="S65" s="22">
        <f t="shared" si="21"/>
        <v>45705</v>
      </c>
      <c r="T65" s="22">
        <f t="shared" si="21"/>
        <v>45706</v>
      </c>
      <c r="U65" s="22">
        <f t="shared" si="21"/>
        <v>45707</v>
      </c>
      <c r="V65" s="22">
        <f t="shared" si="21"/>
        <v>45708</v>
      </c>
      <c r="W65" s="22">
        <f t="shared" si="21"/>
        <v>45709</v>
      </c>
      <c r="X65" s="22">
        <f t="shared" si="21"/>
        <v>45710</v>
      </c>
      <c r="Y65" s="22">
        <f t="shared" si="21"/>
        <v>45711</v>
      </c>
      <c r="Z65" s="22">
        <f t="shared" si="21"/>
        <v>45712</v>
      </c>
      <c r="AA65" s="22">
        <f t="shared" si="21"/>
        <v>45713</v>
      </c>
      <c r="AB65" s="22">
        <f t="shared" si="21"/>
        <v>45714</v>
      </c>
      <c r="AC65" s="22">
        <f t="shared" si="21"/>
        <v>45715</v>
      </c>
      <c r="AD65" s="22">
        <f t="shared" si="21"/>
        <v>45716</v>
      </c>
      <c r="AE65" s="22">
        <f t="shared" si="21"/>
        <v>45717</v>
      </c>
      <c r="AF65" s="22">
        <f t="shared" si="21"/>
        <v>45718</v>
      </c>
      <c r="AG65" s="22">
        <f t="shared" si="21"/>
        <v>45719</v>
      </c>
      <c r="AH65" s="37"/>
      <c r="AI65" s="38"/>
    </row>
    <row r="66" spans="2:36" x14ac:dyDescent="0.15">
      <c r="B66" s="20" t="s">
        <v>15</v>
      </c>
      <c r="C66" s="39">
        <f>IF(EDATE(C51,1)&gt;$G$5,"",EDATE(C51,1))</f>
        <v>45689</v>
      </c>
      <c r="D66" s="22">
        <f t="shared" ref="D66:AG66" si="22">IF(D65&gt;$G$5,"",IF(C66=EOMONTH(DATE($C63,$D63,1),0),"",IF(C66="","",C66+1)))</f>
        <v>45690</v>
      </c>
      <c r="E66" s="22">
        <f t="shared" si="22"/>
        <v>45691</v>
      </c>
      <c r="F66" s="22">
        <f t="shared" si="22"/>
        <v>45692</v>
      </c>
      <c r="G66" s="22">
        <f t="shared" si="22"/>
        <v>45693</v>
      </c>
      <c r="H66" s="22">
        <f t="shared" si="22"/>
        <v>45694</v>
      </c>
      <c r="I66" s="22">
        <f t="shared" si="22"/>
        <v>45695</v>
      </c>
      <c r="J66" s="22">
        <f t="shared" si="22"/>
        <v>45696</v>
      </c>
      <c r="K66" s="22">
        <f t="shared" si="22"/>
        <v>45697</v>
      </c>
      <c r="L66" s="22">
        <f t="shared" si="22"/>
        <v>45698</v>
      </c>
      <c r="M66" s="22">
        <f t="shared" si="22"/>
        <v>45699</v>
      </c>
      <c r="N66" s="22">
        <f t="shared" si="22"/>
        <v>45700</v>
      </c>
      <c r="O66" s="22">
        <f t="shared" si="22"/>
        <v>45701</v>
      </c>
      <c r="P66" s="22">
        <f t="shared" si="22"/>
        <v>45702</v>
      </c>
      <c r="Q66" s="22">
        <f t="shared" si="22"/>
        <v>45703</v>
      </c>
      <c r="R66" s="22">
        <f t="shared" si="22"/>
        <v>45704</v>
      </c>
      <c r="S66" s="22">
        <f t="shared" si="22"/>
        <v>45705</v>
      </c>
      <c r="T66" s="22">
        <f t="shared" si="22"/>
        <v>45706</v>
      </c>
      <c r="U66" s="22">
        <f t="shared" si="22"/>
        <v>45707</v>
      </c>
      <c r="V66" s="22">
        <f t="shared" si="22"/>
        <v>45708</v>
      </c>
      <c r="W66" s="22">
        <f t="shared" si="22"/>
        <v>45709</v>
      </c>
      <c r="X66" s="22">
        <f t="shared" si="22"/>
        <v>45710</v>
      </c>
      <c r="Y66" s="22">
        <f t="shared" si="22"/>
        <v>45711</v>
      </c>
      <c r="Z66" s="22">
        <f t="shared" si="22"/>
        <v>45712</v>
      </c>
      <c r="AA66" s="22">
        <f t="shared" si="22"/>
        <v>45713</v>
      </c>
      <c r="AB66" s="22">
        <f t="shared" si="22"/>
        <v>45714</v>
      </c>
      <c r="AC66" s="22">
        <f t="shared" si="22"/>
        <v>45715</v>
      </c>
      <c r="AD66" s="22">
        <f t="shared" si="22"/>
        <v>45716</v>
      </c>
      <c r="AE66" s="22" t="str">
        <f t="shared" si="22"/>
        <v/>
      </c>
      <c r="AF66" s="22" t="str">
        <f t="shared" si="22"/>
        <v/>
      </c>
      <c r="AG66" s="22" t="str">
        <f t="shared" si="22"/>
        <v/>
      </c>
      <c r="AH66" s="23" t="s">
        <v>16</v>
      </c>
      <c r="AI66" s="24">
        <f>+COUNTIFS(C67:AG67,"土",C68:AG68,"")+COUNTIFS(C67:AG67,"日",C68:AG68,"")</f>
        <v>8</v>
      </c>
    </row>
    <row r="67" spans="2:36" s="26" customFormat="1" x14ac:dyDescent="0.15">
      <c r="B67" s="40" t="s">
        <v>5</v>
      </c>
      <c r="C67" s="51" t="str">
        <f>IFERROR(TEXT(WEEKDAY(+C66),"aaa"),"")</f>
        <v>土</v>
      </c>
      <c r="D67" s="51" t="str">
        <f t="shared" ref="D67:AG67" si="23">IFERROR(TEXT(WEEKDAY(+D66),"aaa"),"")</f>
        <v>日</v>
      </c>
      <c r="E67" s="51" t="str">
        <f t="shared" si="23"/>
        <v>月</v>
      </c>
      <c r="F67" s="51" t="str">
        <f t="shared" si="23"/>
        <v>火</v>
      </c>
      <c r="G67" s="51" t="str">
        <f t="shared" si="23"/>
        <v>水</v>
      </c>
      <c r="H67" s="51" t="str">
        <f t="shared" si="23"/>
        <v>木</v>
      </c>
      <c r="I67" s="51" t="str">
        <f t="shared" si="23"/>
        <v>金</v>
      </c>
      <c r="J67" s="51" t="str">
        <f t="shared" si="23"/>
        <v>土</v>
      </c>
      <c r="K67" s="51" t="str">
        <f t="shared" si="23"/>
        <v>日</v>
      </c>
      <c r="L67" s="51" t="str">
        <f t="shared" si="23"/>
        <v>月</v>
      </c>
      <c r="M67" s="51" t="str">
        <f t="shared" si="23"/>
        <v>火</v>
      </c>
      <c r="N67" s="51" t="str">
        <f t="shared" si="23"/>
        <v>水</v>
      </c>
      <c r="O67" s="51" t="str">
        <f t="shared" si="23"/>
        <v>木</v>
      </c>
      <c r="P67" s="51" t="str">
        <f t="shared" si="23"/>
        <v>金</v>
      </c>
      <c r="Q67" s="51" t="str">
        <f t="shared" si="23"/>
        <v>土</v>
      </c>
      <c r="R67" s="51" t="str">
        <f t="shared" si="23"/>
        <v>日</v>
      </c>
      <c r="S67" s="51" t="str">
        <f t="shared" si="23"/>
        <v>月</v>
      </c>
      <c r="T67" s="51" t="str">
        <f t="shared" si="23"/>
        <v>火</v>
      </c>
      <c r="U67" s="51" t="str">
        <f t="shared" si="23"/>
        <v>水</v>
      </c>
      <c r="V67" s="51" t="str">
        <f t="shared" si="23"/>
        <v>木</v>
      </c>
      <c r="W67" s="51" t="str">
        <f t="shared" si="23"/>
        <v>金</v>
      </c>
      <c r="X67" s="51" t="str">
        <f t="shared" si="23"/>
        <v>土</v>
      </c>
      <c r="Y67" s="51" t="str">
        <f t="shared" si="23"/>
        <v>日</v>
      </c>
      <c r="Z67" s="51" t="str">
        <f t="shared" si="23"/>
        <v>月</v>
      </c>
      <c r="AA67" s="51" t="str">
        <f t="shared" si="23"/>
        <v>火</v>
      </c>
      <c r="AB67" s="51" t="str">
        <f t="shared" si="23"/>
        <v>水</v>
      </c>
      <c r="AC67" s="51" t="str">
        <f t="shared" si="23"/>
        <v>木</v>
      </c>
      <c r="AD67" s="51" t="str">
        <f t="shared" si="23"/>
        <v>金</v>
      </c>
      <c r="AE67" s="51" t="str">
        <f t="shared" si="23"/>
        <v/>
      </c>
      <c r="AF67" s="51" t="str">
        <f t="shared" si="23"/>
        <v/>
      </c>
      <c r="AG67" s="51" t="str">
        <f t="shared" si="23"/>
        <v/>
      </c>
      <c r="AH67" s="23" t="s">
        <v>20</v>
      </c>
      <c r="AI67" s="24">
        <f>+COUNTIF(C68:AG68,"夏休")+COUNTIF(C68:AG68,"冬休")+COUNTIF(C68:AG68,"中止")</f>
        <v>0</v>
      </c>
    </row>
    <row r="68" spans="2:36" s="26" customFormat="1" ht="13.5" customHeight="1" x14ac:dyDescent="0.15">
      <c r="B68" s="72" t="s">
        <v>19</v>
      </c>
      <c r="C68" s="74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6"/>
      <c r="AH68" s="27" t="s">
        <v>2</v>
      </c>
      <c r="AI68" s="28">
        <f>COUNT(C66:AG66)-AI67</f>
        <v>28</v>
      </c>
    </row>
    <row r="69" spans="2:36" s="26" customFormat="1" ht="13.5" customHeight="1" x14ac:dyDescent="0.15">
      <c r="B69" s="73"/>
      <c r="C69" s="7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6"/>
      <c r="AH69" s="27" t="s">
        <v>6</v>
      </c>
      <c r="AI69" s="29">
        <f>+COUNTIF(C70:AG71,"休")</f>
        <v>0</v>
      </c>
      <c r="AJ69" s="30" t="str">
        <f>IF(AI70&gt;0.285,"",IF(AI69&lt;AI66,"←計画日数が足りません",""))</f>
        <v>←計画日数が足りません</v>
      </c>
    </row>
    <row r="70" spans="2:36" s="26" customFormat="1" ht="13.5" customHeight="1" x14ac:dyDescent="0.15">
      <c r="B70" s="67" t="s">
        <v>0</v>
      </c>
      <c r="C70" s="68"/>
      <c r="D70" s="59"/>
      <c r="E70" s="57"/>
      <c r="F70" s="59"/>
      <c r="G70" s="59"/>
      <c r="H70" s="59"/>
      <c r="I70" s="59"/>
      <c r="J70" s="59"/>
      <c r="K70" s="59"/>
      <c r="L70" s="57"/>
      <c r="M70" s="59"/>
      <c r="N70" s="59"/>
      <c r="O70" s="59"/>
      <c r="P70" s="59"/>
      <c r="Q70" s="59"/>
      <c r="R70" s="59"/>
      <c r="S70" s="57"/>
      <c r="T70" s="59"/>
      <c r="U70" s="59"/>
      <c r="V70" s="59"/>
      <c r="W70" s="59"/>
      <c r="X70" s="59"/>
      <c r="Y70" s="59"/>
      <c r="Z70" s="57"/>
      <c r="AA70" s="59"/>
      <c r="AB70" s="59"/>
      <c r="AC70" s="59"/>
      <c r="AD70" s="59"/>
      <c r="AE70" s="59"/>
      <c r="AF70" s="59"/>
      <c r="AG70" s="60"/>
      <c r="AH70" s="27" t="s">
        <v>8</v>
      </c>
      <c r="AI70" s="31">
        <f>+AI69/AI68</f>
        <v>0</v>
      </c>
    </row>
    <row r="71" spans="2:36" s="26" customFormat="1" x14ac:dyDescent="0.15">
      <c r="B71" s="67"/>
      <c r="C71" s="68"/>
      <c r="D71" s="59"/>
      <c r="E71" s="57"/>
      <c r="F71" s="59"/>
      <c r="G71" s="59"/>
      <c r="H71" s="59"/>
      <c r="I71" s="59"/>
      <c r="J71" s="59"/>
      <c r="K71" s="59"/>
      <c r="L71" s="57"/>
      <c r="M71" s="59"/>
      <c r="N71" s="59"/>
      <c r="O71" s="59"/>
      <c r="P71" s="59"/>
      <c r="Q71" s="59"/>
      <c r="R71" s="59"/>
      <c r="S71" s="57"/>
      <c r="T71" s="59"/>
      <c r="U71" s="59"/>
      <c r="V71" s="59"/>
      <c r="W71" s="59"/>
      <c r="X71" s="59"/>
      <c r="Y71" s="59"/>
      <c r="Z71" s="57"/>
      <c r="AA71" s="59"/>
      <c r="AB71" s="59"/>
      <c r="AC71" s="59"/>
      <c r="AD71" s="59"/>
      <c r="AE71" s="59"/>
      <c r="AF71" s="59"/>
      <c r="AG71" s="60"/>
      <c r="AH71" s="27" t="s">
        <v>9</v>
      </c>
      <c r="AI71" s="29">
        <f>+COUNTA(C72:AG73)</f>
        <v>0</v>
      </c>
    </row>
    <row r="72" spans="2:36" s="26" customFormat="1" x14ac:dyDescent="0.15">
      <c r="B72" s="61" t="s">
        <v>7</v>
      </c>
      <c r="C72" s="63"/>
      <c r="D72" s="57"/>
      <c r="E72" s="75"/>
      <c r="F72" s="57"/>
      <c r="G72" s="57"/>
      <c r="H72" s="57"/>
      <c r="I72" s="57"/>
      <c r="J72" s="57"/>
      <c r="K72" s="57"/>
      <c r="L72" s="75"/>
      <c r="M72" s="57"/>
      <c r="N72" s="57"/>
      <c r="O72" s="57"/>
      <c r="P72" s="57"/>
      <c r="Q72" s="57"/>
      <c r="R72" s="57"/>
      <c r="S72" s="75"/>
      <c r="T72" s="57"/>
      <c r="U72" s="57"/>
      <c r="V72" s="57"/>
      <c r="W72" s="57"/>
      <c r="X72" s="57"/>
      <c r="Y72" s="57"/>
      <c r="Z72" s="75"/>
      <c r="AA72" s="57"/>
      <c r="AB72" s="57"/>
      <c r="AC72" s="57"/>
      <c r="AD72" s="57"/>
      <c r="AE72" s="57"/>
      <c r="AF72" s="57"/>
      <c r="AG72" s="55"/>
      <c r="AH72" s="32" t="s">
        <v>4</v>
      </c>
      <c r="AI72" s="33">
        <f>+AI71/AI68</f>
        <v>0</v>
      </c>
    </row>
    <row r="73" spans="2:36" s="26" customFormat="1" x14ac:dyDescent="0.15">
      <c r="B73" s="62"/>
      <c r="C73" s="64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6"/>
      <c r="AH73" s="34" t="s">
        <v>13</v>
      </c>
      <c r="AI73" s="35" t="str">
        <f>IF(7&gt;AI68,"対象外",IF(AI71&gt;=AI66,"OK","NG"))</f>
        <v>NG</v>
      </c>
      <c r="AJ73" s="30" t="str">
        <f>IF(AI73="対象外","←７日間に満たない期間は達成判定の対象外",IF(AI73="NG","←月単位未達成","←月単位達成"))</f>
        <v>←月単位未達成</v>
      </c>
    </row>
    <row r="74" spans="2:36" hidden="1" x14ac:dyDescent="0.15">
      <c r="B74" s="15"/>
      <c r="C74" s="46">
        <f t="shared" ref="C74:AG74" si="24">IF(AND(DAY(C66)&gt;=22,DAY(C66)&lt;=28,C67="土"),1,0)</f>
        <v>0</v>
      </c>
      <c r="D74" s="46">
        <f t="shared" si="24"/>
        <v>0</v>
      </c>
      <c r="E74" s="46">
        <f t="shared" si="24"/>
        <v>0</v>
      </c>
      <c r="F74" s="46">
        <f t="shared" si="24"/>
        <v>0</v>
      </c>
      <c r="G74" s="46">
        <f t="shared" si="24"/>
        <v>0</v>
      </c>
      <c r="H74" s="46">
        <f t="shared" si="24"/>
        <v>0</v>
      </c>
      <c r="I74" s="46">
        <f t="shared" si="24"/>
        <v>0</v>
      </c>
      <c r="J74" s="46">
        <f t="shared" si="24"/>
        <v>0</v>
      </c>
      <c r="K74" s="46">
        <f t="shared" si="24"/>
        <v>0</v>
      </c>
      <c r="L74" s="46">
        <f t="shared" si="24"/>
        <v>0</v>
      </c>
      <c r="M74" s="46">
        <f t="shared" si="24"/>
        <v>0</v>
      </c>
      <c r="N74" s="46">
        <f t="shared" si="24"/>
        <v>0</v>
      </c>
      <c r="O74" s="46">
        <f t="shared" si="24"/>
        <v>0</v>
      </c>
      <c r="P74" s="46">
        <f t="shared" si="24"/>
        <v>0</v>
      </c>
      <c r="Q74" s="46">
        <f t="shared" si="24"/>
        <v>0</v>
      </c>
      <c r="R74" s="46">
        <f t="shared" si="24"/>
        <v>0</v>
      </c>
      <c r="S74" s="46">
        <f t="shared" si="24"/>
        <v>0</v>
      </c>
      <c r="T74" s="46">
        <f t="shared" si="24"/>
        <v>0</v>
      </c>
      <c r="U74" s="46">
        <f t="shared" si="24"/>
        <v>0</v>
      </c>
      <c r="V74" s="46">
        <f t="shared" si="24"/>
        <v>0</v>
      </c>
      <c r="W74" s="46">
        <f t="shared" si="24"/>
        <v>0</v>
      </c>
      <c r="X74" s="46">
        <f t="shared" si="24"/>
        <v>1</v>
      </c>
      <c r="Y74" s="46">
        <f t="shared" si="24"/>
        <v>0</v>
      </c>
      <c r="Z74" s="46">
        <f t="shared" si="24"/>
        <v>0</v>
      </c>
      <c r="AA74" s="46">
        <f t="shared" si="24"/>
        <v>0</v>
      </c>
      <c r="AB74" s="46">
        <f t="shared" si="24"/>
        <v>0</v>
      </c>
      <c r="AC74" s="46">
        <f t="shared" si="24"/>
        <v>0</v>
      </c>
      <c r="AD74" s="46">
        <f t="shared" si="24"/>
        <v>0</v>
      </c>
      <c r="AE74" s="46" t="e">
        <f t="shared" si="24"/>
        <v>#VALUE!</v>
      </c>
      <c r="AF74" s="46" t="e">
        <f t="shared" si="24"/>
        <v>#VALUE!</v>
      </c>
      <c r="AG74" s="46" t="e">
        <f t="shared" si="24"/>
        <v>#VALUE!</v>
      </c>
      <c r="AH74" s="47" t="s">
        <v>21</v>
      </c>
      <c r="AI74" s="48">
        <f>_xlfn.AGGREGATE(9,6,C74:AG74)</f>
        <v>1</v>
      </c>
      <c r="AJ74" s="30"/>
    </row>
    <row r="75" spans="2:36" hidden="1" x14ac:dyDescent="0.15">
      <c r="B75" s="15"/>
      <c r="C75" s="49">
        <f t="shared" ref="C75:AG75" si="25">IF(AND(DAY(C66)&gt;=22,DAY(C66)&lt;=28,C67="土",OR(C72="休",C72="雨")),1,0)</f>
        <v>0</v>
      </c>
      <c r="D75" s="49">
        <f t="shared" si="25"/>
        <v>0</v>
      </c>
      <c r="E75" s="49">
        <f t="shared" si="25"/>
        <v>0</v>
      </c>
      <c r="F75" s="49">
        <f t="shared" si="25"/>
        <v>0</v>
      </c>
      <c r="G75" s="49">
        <f t="shared" si="25"/>
        <v>0</v>
      </c>
      <c r="H75" s="49">
        <f t="shared" si="25"/>
        <v>0</v>
      </c>
      <c r="I75" s="49">
        <f t="shared" si="25"/>
        <v>0</v>
      </c>
      <c r="J75" s="49">
        <f t="shared" si="25"/>
        <v>0</v>
      </c>
      <c r="K75" s="49">
        <f t="shared" si="25"/>
        <v>0</v>
      </c>
      <c r="L75" s="49">
        <f t="shared" si="25"/>
        <v>0</v>
      </c>
      <c r="M75" s="49">
        <f t="shared" si="25"/>
        <v>0</v>
      </c>
      <c r="N75" s="49">
        <f t="shared" si="25"/>
        <v>0</v>
      </c>
      <c r="O75" s="49">
        <f t="shared" si="25"/>
        <v>0</v>
      </c>
      <c r="P75" s="49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  <c r="T75" s="49">
        <f t="shared" si="25"/>
        <v>0</v>
      </c>
      <c r="U75" s="49">
        <f t="shared" si="25"/>
        <v>0</v>
      </c>
      <c r="V75" s="49">
        <f t="shared" si="25"/>
        <v>0</v>
      </c>
      <c r="W75" s="49">
        <f t="shared" si="25"/>
        <v>0</v>
      </c>
      <c r="X75" s="49">
        <f t="shared" si="25"/>
        <v>0</v>
      </c>
      <c r="Y75" s="49">
        <f t="shared" si="25"/>
        <v>0</v>
      </c>
      <c r="Z75" s="49">
        <f t="shared" si="25"/>
        <v>0</v>
      </c>
      <c r="AA75" s="49">
        <f t="shared" si="25"/>
        <v>0</v>
      </c>
      <c r="AB75" s="49">
        <f t="shared" si="25"/>
        <v>0</v>
      </c>
      <c r="AC75" s="49">
        <f t="shared" si="25"/>
        <v>0</v>
      </c>
      <c r="AD75" s="49">
        <f t="shared" si="25"/>
        <v>0</v>
      </c>
      <c r="AE75" s="49" t="e">
        <f t="shared" si="25"/>
        <v>#VALUE!</v>
      </c>
      <c r="AF75" s="49" t="e">
        <f t="shared" si="25"/>
        <v>#VALUE!</v>
      </c>
      <c r="AG75" s="49" t="e">
        <f t="shared" si="25"/>
        <v>#VALUE!</v>
      </c>
      <c r="AH75" s="50" t="s">
        <v>22</v>
      </c>
      <c r="AI75" s="48">
        <f>_xlfn.AGGREGATE(9,6,C75:AG75)</f>
        <v>0</v>
      </c>
      <c r="AJ75" s="30"/>
    </row>
    <row r="76" spans="2:36" s="26" customForma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15">
      <c r="C77" s="2">
        <f>YEAR(C80)</f>
        <v>2025</v>
      </c>
      <c r="D77" s="2">
        <f>MONTH(C80)</f>
        <v>3</v>
      </c>
    </row>
    <row r="78" spans="2:36" x14ac:dyDescent="0.15">
      <c r="B78" s="6" t="s">
        <v>14</v>
      </c>
      <c r="C78" s="69">
        <f>C80</f>
        <v>45717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1"/>
    </row>
    <row r="79" spans="2:36" hidden="1" x14ac:dyDescent="0.15">
      <c r="B79" s="36"/>
      <c r="C79" s="22">
        <f>DATE($C77,$D77,1)</f>
        <v>45717</v>
      </c>
      <c r="D79" s="22">
        <f t="shared" ref="D79:AG79" si="26">C79+1</f>
        <v>45718</v>
      </c>
      <c r="E79" s="22">
        <f t="shared" si="26"/>
        <v>45719</v>
      </c>
      <c r="F79" s="22">
        <f t="shared" si="26"/>
        <v>45720</v>
      </c>
      <c r="G79" s="22">
        <f t="shared" si="26"/>
        <v>45721</v>
      </c>
      <c r="H79" s="22">
        <f t="shared" si="26"/>
        <v>45722</v>
      </c>
      <c r="I79" s="22">
        <f t="shared" si="26"/>
        <v>45723</v>
      </c>
      <c r="J79" s="22">
        <f t="shared" si="26"/>
        <v>45724</v>
      </c>
      <c r="K79" s="22">
        <f t="shared" si="26"/>
        <v>45725</v>
      </c>
      <c r="L79" s="22">
        <f t="shared" si="26"/>
        <v>45726</v>
      </c>
      <c r="M79" s="22">
        <f t="shared" si="26"/>
        <v>45727</v>
      </c>
      <c r="N79" s="22">
        <f t="shared" si="26"/>
        <v>45728</v>
      </c>
      <c r="O79" s="22">
        <f t="shared" si="26"/>
        <v>45729</v>
      </c>
      <c r="P79" s="22">
        <f t="shared" si="26"/>
        <v>45730</v>
      </c>
      <c r="Q79" s="22">
        <f t="shared" si="26"/>
        <v>45731</v>
      </c>
      <c r="R79" s="22">
        <f t="shared" si="26"/>
        <v>45732</v>
      </c>
      <c r="S79" s="22">
        <f t="shared" si="26"/>
        <v>45733</v>
      </c>
      <c r="T79" s="22">
        <f t="shared" si="26"/>
        <v>45734</v>
      </c>
      <c r="U79" s="22">
        <f t="shared" si="26"/>
        <v>45735</v>
      </c>
      <c r="V79" s="22">
        <f t="shared" si="26"/>
        <v>45736</v>
      </c>
      <c r="W79" s="22">
        <f t="shared" si="26"/>
        <v>45737</v>
      </c>
      <c r="X79" s="22">
        <f t="shared" si="26"/>
        <v>45738</v>
      </c>
      <c r="Y79" s="22">
        <f t="shared" si="26"/>
        <v>45739</v>
      </c>
      <c r="Z79" s="22">
        <f t="shared" si="26"/>
        <v>45740</v>
      </c>
      <c r="AA79" s="22">
        <f t="shared" si="26"/>
        <v>45741</v>
      </c>
      <c r="AB79" s="22">
        <f t="shared" si="26"/>
        <v>45742</v>
      </c>
      <c r="AC79" s="22">
        <f t="shared" si="26"/>
        <v>45743</v>
      </c>
      <c r="AD79" s="22">
        <f t="shared" si="26"/>
        <v>45744</v>
      </c>
      <c r="AE79" s="22">
        <f t="shared" si="26"/>
        <v>45745</v>
      </c>
      <c r="AF79" s="22">
        <f t="shared" si="26"/>
        <v>45746</v>
      </c>
      <c r="AG79" s="22">
        <f t="shared" si="26"/>
        <v>45747</v>
      </c>
      <c r="AH79" s="37"/>
      <c r="AI79" s="38"/>
    </row>
    <row r="80" spans="2:36" x14ac:dyDescent="0.15">
      <c r="B80" s="20" t="s">
        <v>15</v>
      </c>
      <c r="C80" s="39">
        <f>IF(EDATE(C65,1)&gt;$G$5,"",EDATE(C65,1))</f>
        <v>45717</v>
      </c>
      <c r="D80" s="22">
        <f t="shared" ref="D80:AG80" si="27">IF(D79&gt;$G$5,"",IF(C80=EOMONTH(DATE($C77,$D77,1),0),"",IF(C80="","",C80+1)))</f>
        <v>45718</v>
      </c>
      <c r="E80" s="22">
        <f t="shared" si="27"/>
        <v>45719</v>
      </c>
      <c r="F80" s="22">
        <f t="shared" si="27"/>
        <v>45720</v>
      </c>
      <c r="G80" s="22">
        <f t="shared" si="27"/>
        <v>45721</v>
      </c>
      <c r="H80" s="22">
        <f t="shared" si="27"/>
        <v>45722</v>
      </c>
      <c r="I80" s="22">
        <f t="shared" si="27"/>
        <v>45723</v>
      </c>
      <c r="J80" s="22">
        <f t="shared" si="27"/>
        <v>45724</v>
      </c>
      <c r="K80" s="22">
        <f t="shared" si="27"/>
        <v>45725</v>
      </c>
      <c r="L80" s="22">
        <f t="shared" si="27"/>
        <v>45726</v>
      </c>
      <c r="M80" s="22">
        <f t="shared" si="27"/>
        <v>45727</v>
      </c>
      <c r="N80" s="22">
        <f t="shared" si="27"/>
        <v>45728</v>
      </c>
      <c r="O80" s="22">
        <f t="shared" si="27"/>
        <v>45729</v>
      </c>
      <c r="P80" s="22">
        <f t="shared" si="27"/>
        <v>45730</v>
      </c>
      <c r="Q80" s="22" t="str">
        <f t="shared" si="27"/>
        <v/>
      </c>
      <c r="R80" s="22" t="str">
        <f t="shared" si="27"/>
        <v/>
      </c>
      <c r="S80" s="22" t="str">
        <f t="shared" si="27"/>
        <v/>
      </c>
      <c r="T80" s="22" t="str">
        <f t="shared" si="27"/>
        <v/>
      </c>
      <c r="U80" s="22" t="str">
        <f t="shared" si="27"/>
        <v/>
      </c>
      <c r="V80" s="22" t="str">
        <f t="shared" si="27"/>
        <v/>
      </c>
      <c r="W80" s="22" t="str">
        <f t="shared" si="27"/>
        <v/>
      </c>
      <c r="X80" s="22" t="str">
        <f t="shared" si="27"/>
        <v/>
      </c>
      <c r="Y80" s="22" t="str">
        <f t="shared" si="27"/>
        <v/>
      </c>
      <c r="Z80" s="22" t="str">
        <f t="shared" si="27"/>
        <v/>
      </c>
      <c r="AA80" s="22" t="str">
        <f t="shared" si="27"/>
        <v/>
      </c>
      <c r="AB80" s="22" t="str">
        <f t="shared" si="27"/>
        <v/>
      </c>
      <c r="AC80" s="22" t="str">
        <f t="shared" si="27"/>
        <v/>
      </c>
      <c r="AD80" s="22" t="str">
        <f t="shared" si="27"/>
        <v/>
      </c>
      <c r="AE80" s="22" t="str">
        <f t="shared" si="27"/>
        <v/>
      </c>
      <c r="AF80" s="22" t="str">
        <f t="shared" si="27"/>
        <v/>
      </c>
      <c r="AG80" s="22" t="str">
        <f t="shared" si="27"/>
        <v/>
      </c>
      <c r="AH80" s="23" t="s">
        <v>16</v>
      </c>
      <c r="AI80" s="24">
        <f>+COUNTIFS(C81:AG81,"土",C82:AG82,"")+COUNTIFS(C81:AG81,"日",C82:AG82,"")</f>
        <v>4</v>
      </c>
    </row>
    <row r="81" spans="2:36" s="26" customFormat="1" x14ac:dyDescent="0.15">
      <c r="B81" s="40" t="s">
        <v>5</v>
      </c>
      <c r="C81" s="51" t="str">
        <f>IFERROR(TEXT(WEEKDAY(+C80),"aaa"),"")</f>
        <v>土</v>
      </c>
      <c r="D81" s="51" t="str">
        <f t="shared" ref="D81:AG81" si="28">IFERROR(TEXT(WEEKDAY(+D80),"aaa"),"")</f>
        <v>日</v>
      </c>
      <c r="E81" s="51" t="str">
        <f t="shared" si="28"/>
        <v>月</v>
      </c>
      <c r="F81" s="51" t="str">
        <f t="shared" si="28"/>
        <v>火</v>
      </c>
      <c r="G81" s="51" t="str">
        <f t="shared" si="28"/>
        <v>水</v>
      </c>
      <c r="H81" s="51" t="str">
        <f t="shared" si="28"/>
        <v>木</v>
      </c>
      <c r="I81" s="51" t="str">
        <f t="shared" si="28"/>
        <v>金</v>
      </c>
      <c r="J81" s="51" t="str">
        <f t="shared" si="28"/>
        <v>土</v>
      </c>
      <c r="K81" s="51" t="str">
        <f t="shared" si="28"/>
        <v>日</v>
      </c>
      <c r="L81" s="51" t="str">
        <f t="shared" si="28"/>
        <v>月</v>
      </c>
      <c r="M81" s="51" t="str">
        <f t="shared" si="28"/>
        <v>火</v>
      </c>
      <c r="N81" s="51" t="str">
        <f t="shared" si="28"/>
        <v>水</v>
      </c>
      <c r="O81" s="51" t="str">
        <f t="shared" si="28"/>
        <v>木</v>
      </c>
      <c r="P81" s="51" t="str">
        <f t="shared" si="28"/>
        <v>金</v>
      </c>
      <c r="Q81" s="51" t="str">
        <f t="shared" si="28"/>
        <v/>
      </c>
      <c r="R81" s="51" t="str">
        <f t="shared" si="28"/>
        <v/>
      </c>
      <c r="S81" s="51" t="str">
        <f t="shared" si="28"/>
        <v/>
      </c>
      <c r="T81" s="51" t="str">
        <f t="shared" si="28"/>
        <v/>
      </c>
      <c r="U81" s="51" t="str">
        <f t="shared" si="28"/>
        <v/>
      </c>
      <c r="V81" s="51" t="str">
        <f t="shared" si="28"/>
        <v/>
      </c>
      <c r="W81" s="51" t="str">
        <f t="shared" si="28"/>
        <v/>
      </c>
      <c r="X81" s="51" t="str">
        <f t="shared" si="28"/>
        <v/>
      </c>
      <c r="Y81" s="51" t="str">
        <f t="shared" si="28"/>
        <v/>
      </c>
      <c r="Z81" s="51" t="str">
        <f t="shared" si="28"/>
        <v/>
      </c>
      <c r="AA81" s="51" t="str">
        <f t="shared" si="28"/>
        <v/>
      </c>
      <c r="AB81" s="51" t="str">
        <f t="shared" si="28"/>
        <v/>
      </c>
      <c r="AC81" s="51" t="str">
        <f t="shared" si="28"/>
        <v/>
      </c>
      <c r="AD81" s="51" t="str">
        <f t="shared" si="28"/>
        <v/>
      </c>
      <c r="AE81" s="51" t="str">
        <f t="shared" si="28"/>
        <v/>
      </c>
      <c r="AF81" s="51" t="str">
        <f t="shared" si="28"/>
        <v/>
      </c>
      <c r="AG81" s="51" t="str">
        <f t="shared" si="28"/>
        <v/>
      </c>
      <c r="AH81" s="23" t="s">
        <v>20</v>
      </c>
      <c r="AI81" s="24">
        <f>+COUNTIF(C82:AG82,"夏休")+COUNTIF(C82:AG82,"冬休")+COUNTIF(C82:AG82,"中止")</f>
        <v>0</v>
      </c>
    </row>
    <row r="82" spans="2:36" s="26" customFormat="1" ht="13.5" customHeight="1" x14ac:dyDescent="0.15">
      <c r="B82" s="72" t="s">
        <v>19</v>
      </c>
      <c r="C82" s="7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6"/>
      <c r="AH82" s="27" t="s">
        <v>2</v>
      </c>
      <c r="AI82" s="28">
        <f>COUNT(C80:AG80)-AI81</f>
        <v>14</v>
      </c>
    </row>
    <row r="83" spans="2:36" s="26" customFormat="1" ht="13.5" customHeight="1" x14ac:dyDescent="0.15">
      <c r="B83" s="73"/>
      <c r="C83" s="7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6"/>
      <c r="AH83" s="27" t="s">
        <v>6</v>
      </c>
      <c r="AI83" s="29">
        <f>+COUNTIF(C84:AG85,"休")</f>
        <v>0</v>
      </c>
      <c r="AJ83" s="30" t="str">
        <f>IF(AI84&gt;0.285,"",IF(AI83&lt;AI80,"←計画日数が足りません",""))</f>
        <v>←計画日数が足りません</v>
      </c>
    </row>
    <row r="84" spans="2:36" s="26" customFormat="1" ht="13.5" customHeight="1" x14ac:dyDescent="0.15">
      <c r="B84" s="67" t="s">
        <v>0</v>
      </c>
      <c r="C84" s="68"/>
      <c r="D84" s="59"/>
      <c r="E84" s="59"/>
      <c r="F84" s="59"/>
      <c r="G84" s="59"/>
      <c r="H84" s="59"/>
      <c r="I84" s="57"/>
      <c r="J84" s="59"/>
      <c r="K84" s="59"/>
      <c r="L84" s="59"/>
      <c r="M84" s="59"/>
      <c r="N84" s="59"/>
      <c r="O84" s="59"/>
      <c r="P84" s="57"/>
      <c r="Q84" s="59"/>
      <c r="R84" s="59"/>
      <c r="S84" s="59"/>
      <c r="T84" s="59"/>
      <c r="U84" s="59"/>
      <c r="V84" s="59"/>
      <c r="W84" s="57"/>
      <c r="X84" s="59"/>
      <c r="Y84" s="59"/>
      <c r="Z84" s="59"/>
      <c r="AA84" s="59"/>
      <c r="AB84" s="59"/>
      <c r="AC84" s="59"/>
      <c r="AD84" s="57"/>
      <c r="AE84" s="59"/>
      <c r="AF84" s="59"/>
      <c r="AG84" s="60"/>
      <c r="AH84" s="27" t="s">
        <v>8</v>
      </c>
      <c r="AI84" s="31">
        <f>+AI83/AI82</f>
        <v>0</v>
      </c>
    </row>
    <row r="85" spans="2:36" s="26" customFormat="1" x14ac:dyDescent="0.15">
      <c r="B85" s="67"/>
      <c r="C85" s="68"/>
      <c r="D85" s="59"/>
      <c r="E85" s="59"/>
      <c r="F85" s="59"/>
      <c r="G85" s="59"/>
      <c r="H85" s="59"/>
      <c r="I85" s="57"/>
      <c r="J85" s="59"/>
      <c r="K85" s="59"/>
      <c r="L85" s="59"/>
      <c r="M85" s="59"/>
      <c r="N85" s="59"/>
      <c r="O85" s="59"/>
      <c r="P85" s="57"/>
      <c r="Q85" s="59"/>
      <c r="R85" s="59"/>
      <c r="S85" s="59"/>
      <c r="T85" s="59"/>
      <c r="U85" s="59"/>
      <c r="V85" s="59"/>
      <c r="W85" s="57"/>
      <c r="X85" s="59"/>
      <c r="Y85" s="59"/>
      <c r="Z85" s="59"/>
      <c r="AA85" s="59"/>
      <c r="AB85" s="59"/>
      <c r="AC85" s="59"/>
      <c r="AD85" s="57"/>
      <c r="AE85" s="59"/>
      <c r="AF85" s="59"/>
      <c r="AG85" s="60"/>
      <c r="AH85" s="27" t="s">
        <v>9</v>
      </c>
      <c r="AI85" s="29">
        <f>+COUNTA(C86:AG87)</f>
        <v>0</v>
      </c>
    </row>
    <row r="86" spans="2:36" s="26" customFormat="1" x14ac:dyDescent="0.15">
      <c r="B86" s="61" t="s">
        <v>7</v>
      </c>
      <c r="C86" s="63"/>
      <c r="D86" s="57"/>
      <c r="E86" s="57"/>
      <c r="F86" s="57"/>
      <c r="G86" s="57"/>
      <c r="H86" s="57"/>
      <c r="I86" s="75"/>
      <c r="J86" s="57"/>
      <c r="K86" s="57"/>
      <c r="L86" s="57"/>
      <c r="M86" s="57"/>
      <c r="N86" s="57"/>
      <c r="O86" s="57"/>
      <c r="P86" s="75"/>
      <c r="Q86" s="57"/>
      <c r="R86" s="57"/>
      <c r="S86" s="57"/>
      <c r="T86" s="57"/>
      <c r="U86" s="57"/>
      <c r="V86" s="57"/>
      <c r="W86" s="75"/>
      <c r="X86" s="57"/>
      <c r="Y86" s="57"/>
      <c r="Z86" s="57"/>
      <c r="AA86" s="57"/>
      <c r="AB86" s="57"/>
      <c r="AC86" s="57"/>
      <c r="AD86" s="75"/>
      <c r="AE86" s="57"/>
      <c r="AF86" s="57"/>
      <c r="AG86" s="55"/>
      <c r="AH86" s="32" t="s">
        <v>4</v>
      </c>
      <c r="AI86" s="33">
        <f>+AI85/AI82</f>
        <v>0</v>
      </c>
    </row>
    <row r="87" spans="2:36" s="26" customFormat="1" x14ac:dyDescent="0.15">
      <c r="B87" s="62"/>
      <c r="C87" s="64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6"/>
      <c r="AH87" s="34" t="s">
        <v>13</v>
      </c>
      <c r="AI87" s="35" t="str">
        <f>IF(7&gt;AI82,"対象外",IF(AI85&gt;=AI80,"OK","NG"))</f>
        <v>NG</v>
      </c>
      <c r="AJ87" s="30" t="str">
        <f>IF(AI87="対象外","←７日間に満たない期間は達成判定の対象外",IF(AI87="NG","←月単位未達成","←月単位達成"))</f>
        <v>←月単位未達成</v>
      </c>
    </row>
    <row r="88" spans="2:36" hidden="1" x14ac:dyDescent="0.15">
      <c r="B88" s="15"/>
      <c r="C88" s="46">
        <f t="shared" ref="C88:AG88" si="29">IF(AND(DAY(C80)&gt;=22,DAY(C80)&lt;=28,C81="土"),1,0)</f>
        <v>0</v>
      </c>
      <c r="D88" s="46">
        <f t="shared" si="29"/>
        <v>0</v>
      </c>
      <c r="E88" s="46">
        <f t="shared" si="29"/>
        <v>0</v>
      </c>
      <c r="F88" s="46">
        <f t="shared" si="29"/>
        <v>0</v>
      </c>
      <c r="G88" s="46">
        <f t="shared" si="29"/>
        <v>0</v>
      </c>
      <c r="H88" s="46">
        <f t="shared" si="29"/>
        <v>0</v>
      </c>
      <c r="I88" s="46">
        <f t="shared" si="29"/>
        <v>0</v>
      </c>
      <c r="J88" s="46">
        <f t="shared" si="29"/>
        <v>0</v>
      </c>
      <c r="K88" s="46">
        <f t="shared" si="29"/>
        <v>0</v>
      </c>
      <c r="L88" s="46">
        <f t="shared" si="29"/>
        <v>0</v>
      </c>
      <c r="M88" s="46">
        <f t="shared" si="29"/>
        <v>0</v>
      </c>
      <c r="N88" s="46">
        <f t="shared" si="29"/>
        <v>0</v>
      </c>
      <c r="O88" s="46">
        <f t="shared" si="29"/>
        <v>0</v>
      </c>
      <c r="P88" s="46">
        <f t="shared" si="29"/>
        <v>0</v>
      </c>
      <c r="Q88" s="46" t="e">
        <f t="shared" si="29"/>
        <v>#VALUE!</v>
      </c>
      <c r="R88" s="46" t="e">
        <f t="shared" si="29"/>
        <v>#VALUE!</v>
      </c>
      <c r="S88" s="46" t="e">
        <f t="shared" si="29"/>
        <v>#VALUE!</v>
      </c>
      <c r="T88" s="46" t="e">
        <f t="shared" si="29"/>
        <v>#VALUE!</v>
      </c>
      <c r="U88" s="46" t="e">
        <f t="shared" si="29"/>
        <v>#VALUE!</v>
      </c>
      <c r="V88" s="46" t="e">
        <f t="shared" si="29"/>
        <v>#VALUE!</v>
      </c>
      <c r="W88" s="46" t="e">
        <f t="shared" si="29"/>
        <v>#VALUE!</v>
      </c>
      <c r="X88" s="46" t="e">
        <f t="shared" si="29"/>
        <v>#VALUE!</v>
      </c>
      <c r="Y88" s="46" t="e">
        <f t="shared" si="29"/>
        <v>#VALUE!</v>
      </c>
      <c r="Z88" s="46" t="e">
        <f t="shared" si="29"/>
        <v>#VALUE!</v>
      </c>
      <c r="AA88" s="46" t="e">
        <f t="shared" si="29"/>
        <v>#VALUE!</v>
      </c>
      <c r="AB88" s="46" t="e">
        <f t="shared" si="29"/>
        <v>#VALUE!</v>
      </c>
      <c r="AC88" s="46" t="e">
        <f t="shared" si="29"/>
        <v>#VALUE!</v>
      </c>
      <c r="AD88" s="46" t="e">
        <f t="shared" si="29"/>
        <v>#VALUE!</v>
      </c>
      <c r="AE88" s="46" t="e">
        <f t="shared" si="29"/>
        <v>#VALUE!</v>
      </c>
      <c r="AF88" s="46" t="e">
        <f t="shared" si="29"/>
        <v>#VALUE!</v>
      </c>
      <c r="AG88" s="46" t="e">
        <f t="shared" si="29"/>
        <v>#VALUE!</v>
      </c>
      <c r="AH88" s="47" t="s">
        <v>21</v>
      </c>
      <c r="AI88" s="48">
        <f>_xlfn.AGGREGATE(9,6,C88:AG88)</f>
        <v>0</v>
      </c>
      <c r="AJ88" s="30"/>
    </row>
    <row r="89" spans="2:36" hidden="1" x14ac:dyDescent="0.15">
      <c r="B89" s="15"/>
      <c r="C89" s="49">
        <f t="shared" ref="C89:AG89" si="30">IF(AND(DAY(C80)&gt;=22,DAY(C80)&lt;=28,C81="土",OR(C86="休",C86="雨")),1,0)</f>
        <v>0</v>
      </c>
      <c r="D89" s="49">
        <f t="shared" si="30"/>
        <v>0</v>
      </c>
      <c r="E89" s="49">
        <f t="shared" si="30"/>
        <v>0</v>
      </c>
      <c r="F89" s="49">
        <f t="shared" si="30"/>
        <v>0</v>
      </c>
      <c r="G89" s="49">
        <f t="shared" si="30"/>
        <v>0</v>
      </c>
      <c r="H89" s="49">
        <f t="shared" si="30"/>
        <v>0</v>
      </c>
      <c r="I89" s="49">
        <f t="shared" si="30"/>
        <v>0</v>
      </c>
      <c r="J89" s="49">
        <f t="shared" si="30"/>
        <v>0</v>
      </c>
      <c r="K89" s="49">
        <f t="shared" si="30"/>
        <v>0</v>
      </c>
      <c r="L89" s="49">
        <f t="shared" si="30"/>
        <v>0</v>
      </c>
      <c r="M89" s="49">
        <f t="shared" si="30"/>
        <v>0</v>
      </c>
      <c r="N89" s="49">
        <f t="shared" si="30"/>
        <v>0</v>
      </c>
      <c r="O89" s="49">
        <f t="shared" si="30"/>
        <v>0</v>
      </c>
      <c r="P89" s="49">
        <f t="shared" si="30"/>
        <v>0</v>
      </c>
      <c r="Q89" s="49" t="e">
        <f t="shared" si="30"/>
        <v>#VALUE!</v>
      </c>
      <c r="R89" s="49" t="e">
        <f t="shared" si="30"/>
        <v>#VALUE!</v>
      </c>
      <c r="S89" s="49" t="e">
        <f t="shared" si="30"/>
        <v>#VALUE!</v>
      </c>
      <c r="T89" s="49" t="e">
        <f t="shared" si="30"/>
        <v>#VALUE!</v>
      </c>
      <c r="U89" s="49" t="e">
        <f t="shared" si="30"/>
        <v>#VALUE!</v>
      </c>
      <c r="V89" s="49" t="e">
        <f t="shared" si="30"/>
        <v>#VALUE!</v>
      </c>
      <c r="W89" s="49" t="e">
        <f t="shared" si="30"/>
        <v>#VALUE!</v>
      </c>
      <c r="X89" s="49" t="e">
        <f t="shared" si="30"/>
        <v>#VALUE!</v>
      </c>
      <c r="Y89" s="49" t="e">
        <f t="shared" si="30"/>
        <v>#VALUE!</v>
      </c>
      <c r="Z89" s="49" t="e">
        <f t="shared" si="30"/>
        <v>#VALUE!</v>
      </c>
      <c r="AA89" s="49" t="e">
        <f t="shared" si="30"/>
        <v>#VALUE!</v>
      </c>
      <c r="AB89" s="49" t="e">
        <f t="shared" si="30"/>
        <v>#VALUE!</v>
      </c>
      <c r="AC89" s="49" t="e">
        <f t="shared" si="30"/>
        <v>#VALUE!</v>
      </c>
      <c r="AD89" s="49" t="e">
        <f t="shared" si="30"/>
        <v>#VALUE!</v>
      </c>
      <c r="AE89" s="49" t="e">
        <f t="shared" si="30"/>
        <v>#VALUE!</v>
      </c>
      <c r="AF89" s="49" t="e">
        <f t="shared" si="30"/>
        <v>#VALUE!</v>
      </c>
      <c r="AG89" s="49" t="e">
        <f t="shared" si="30"/>
        <v>#VALUE!</v>
      </c>
      <c r="AH89" s="50" t="s">
        <v>22</v>
      </c>
      <c r="AI89" s="48">
        <f>_xlfn.AGGREGATE(9,6,C89:AG89)</f>
        <v>0</v>
      </c>
      <c r="AJ89" s="30"/>
    </row>
    <row r="90" spans="2:36" s="26" customFormat="1" x14ac:dyDescent="0.1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15">
      <c r="C91" s="2" t="e">
        <f>YEAR(C94)</f>
        <v>#VALUE!</v>
      </c>
      <c r="D91" s="2" t="e">
        <f>MONTH(C94)</f>
        <v>#VALUE!</v>
      </c>
    </row>
    <row r="92" spans="2:36" x14ac:dyDescent="0.15">
      <c r="B92" s="6" t="s">
        <v>14</v>
      </c>
      <c r="C92" s="69" t="str">
        <f>C94</f>
        <v/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1"/>
    </row>
    <row r="93" spans="2:36" hidden="1" x14ac:dyDescent="0.15">
      <c r="B93" s="36"/>
      <c r="C93" s="22" t="e">
        <f>DATE($C91,$D91,1)</f>
        <v>#VALUE!</v>
      </c>
      <c r="D93" s="22" t="e">
        <f t="shared" ref="D93:AG93" si="31">C93+1</f>
        <v>#VALUE!</v>
      </c>
      <c r="E93" s="22" t="e">
        <f t="shared" si="31"/>
        <v>#VALUE!</v>
      </c>
      <c r="F93" s="22" t="e">
        <f t="shared" si="31"/>
        <v>#VALUE!</v>
      </c>
      <c r="G93" s="22" t="e">
        <f t="shared" si="31"/>
        <v>#VALUE!</v>
      </c>
      <c r="H93" s="22" t="e">
        <f t="shared" si="31"/>
        <v>#VALUE!</v>
      </c>
      <c r="I93" s="22" t="e">
        <f t="shared" si="31"/>
        <v>#VALUE!</v>
      </c>
      <c r="J93" s="22" t="e">
        <f t="shared" si="31"/>
        <v>#VALUE!</v>
      </c>
      <c r="K93" s="22" t="e">
        <f t="shared" si="31"/>
        <v>#VALUE!</v>
      </c>
      <c r="L93" s="22" t="e">
        <f t="shared" si="31"/>
        <v>#VALUE!</v>
      </c>
      <c r="M93" s="22" t="e">
        <f t="shared" si="31"/>
        <v>#VALUE!</v>
      </c>
      <c r="N93" s="22" t="e">
        <f t="shared" si="31"/>
        <v>#VALUE!</v>
      </c>
      <c r="O93" s="22" t="e">
        <f t="shared" si="31"/>
        <v>#VALUE!</v>
      </c>
      <c r="P93" s="22" t="e">
        <f t="shared" si="31"/>
        <v>#VALUE!</v>
      </c>
      <c r="Q93" s="22" t="e">
        <f t="shared" si="31"/>
        <v>#VALUE!</v>
      </c>
      <c r="R93" s="22" t="e">
        <f t="shared" si="31"/>
        <v>#VALUE!</v>
      </c>
      <c r="S93" s="22" t="e">
        <f t="shared" si="31"/>
        <v>#VALUE!</v>
      </c>
      <c r="T93" s="22" t="e">
        <f t="shared" si="31"/>
        <v>#VALUE!</v>
      </c>
      <c r="U93" s="22" t="e">
        <f t="shared" si="31"/>
        <v>#VALUE!</v>
      </c>
      <c r="V93" s="22" t="e">
        <f t="shared" si="31"/>
        <v>#VALUE!</v>
      </c>
      <c r="W93" s="22" t="e">
        <f t="shared" si="31"/>
        <v>#VALUE!</v>
      </c>
      <c r="X93" s="22" t="e">
        <f t="shared" si="31"/>
        <v>#VALUE!</v>
      </c>
      <c r="Y93" s="22" t="e">
        <f t="shared" si="31"/>
        <v>#VALUE!</v>
      </c>
      <c r="Z93" s="22" t="e">
        <f t="shared" si="31"/>
        <v>#VALUE!</v>
      </c>
      <c r="AA93" s="22" t="e">
        <f t="shared" si="31"/>
        <v>#VALUE!</v>
      </c>
      <c r="AB93" s="22" t="e">
        <f t="shared" si="31"/>
        <v>#VALUE!</v>
      </c>
      <c r="AC93" s="22" t="e">
        <f t="shared" si="31"/>
        <v>#VALUE!</v>
      </c>
      <c r="AD93" s="22" t="e">
        <f t="shared" si="31"/>
        <v>#VALUE!</v>
      </c>
      <c r="AE93" s="22" t="e">
        <f t="shared" si="31"/>
        <v>#VALUE!</v>
      </c>
      <c r="AF93" s="22" t="e">
        <f t="shared" si="31"/>
        <v>#VALUE!</v>
      </c>
      <c r="AG93" s="22" t="e">
        <f t="shared" si="31"/>
        <v>#VALUE!</v>
      </c>
      <c r="AH93" s="37"/>
      <c r="AI93" s="38"/>
    </row>
    <row r="94" spans="2:36" x14ac:dyDescent="0.15">
      <c r="B94" s="20" t="s">
        <v>15</v>
      </c>
      <c r="C94" s="39" t="str">
        <f>IF(EDATE(C79,1)&gt;$G$5,"",EDATE(C79,1))</f>
        <v/>
      </c>
      <c r="D94" s="22" t="e">
        <f t="shared" ref="D94:AG94" si="32">IF(D93&gt;$G$5,"",IF(C94=EOMONTH(DATE($C91,$D91,1),0),"",IF(C94="","",C94+1)))</f>
        <v>#VALUE!</v>
      </c>
      <c r="E94" s="22" t="e">
        <f t="shared" si="32"/>
        <v>#VALUE!</v>
      </c>
      <c r="F94" s="22" t="e">
        <f t="shared" si="32"/>
        <v>#VALUE!</v>
      </c>
      <c r="G94" s="22" t="e">
        <f t="shared" si="32"/>
        <v>#VALUE!</v>
      </c>
      <c r="H94" s="22" t="e">
        <f t="shared" si="32"/>
        <v>#VALUE!</v>
      </c>
      <c r="I94" s="22" t="e">
        <f t="shared" si="32"/>
        <v>#VALUE!</v>
      </c>
      <c r="J94" s="22" t="e">
        <f t="shared" si="32"/>
        <v>#VALUE!</v>
      </c>
      <c r="K94" s="22" t="e">
        <f t="shared" si="32"/>
        <v>#VALUE!</v>
      </c>
      <c r="L94" s="22" t="e">
        <f t="shared" si="32"/>
        <v>#VALUE!</v>
      </c>
      <c r="M94" s="22" t="e">
        <f t="shared" si="32"/>
        <v>#VALUE!</v>
      </c>
      <c r="N94" s="22" t="e">
        <f t="shared" si="32"/>
        <v>#VALUE!</v>
      </c>
      <c r="O94" s="22" t="e">
        <f t="shared" si="32"/>
        <v>#VALUE!</v>
      </c>
      <c r="P94" s="22" t="e">
        <f t="shared" si="32"/>
        <v>#VALUE!</v>
      </c>
      <c r="Q94" s="22" t="e">
        <f t="shared" si="32"/>
        <v>#VALUE!</v>
      </c>
      <c r="R94" s="22" t="e">
        <f t="shared" si="32"/>
        <v>#VALUE!</v>
      </c>
      <c r="S94" s="22" t="e">
        <f t="shared" si="32"/>
        <v>#VALUE!</v>
      </c>
      <c r="T94" s="22" t="e">
        <f t="shared" si="32"/>
        <v>#VALUE!</v>
      </c>
      <c r="U94" s="22" t="e">
        <f t="shared" si="32"/>
        <v>#VALUE!</v>
      </c>
      <c r="V94" s="22" t="e">
        <f t="shared" si="32"/>
        <v>#VALUE!</v>
      </c>
      <c r="W94" s="22" t="e">
        <f t="shared" si="32"/>
        <v>#VALUE!</v>
      </c>
      <c r="X94" s="22" t="e">
        <f t="shared" si="32"/>
        <v>#VALUE!</v>
      </c>
      <c r="Y94" s="22" t="e">
        <f t="shared" si="32"/>
        <v>#VALUE!</v>
      </c>
      <c r="Z94" s="22" t="e">
        <f t="shared" si="32"/>
        <v>#VALUE!</v>
      </c>
      <c r="AA94" s="22" t="e">
        <f t="shared" si="32"/>
        <v>#VALUE!</v>
      </c>
      <c r="AB94" s="22" t="e">
        <f t="shared" si="32"/>
        <v>#VALUE!</v>
      </c>
      <c r="AC94" s="22" t="e">
        <f t="shared" si="32"/>
        <v>#VALUE!</v>
      </c>
      <c r="AD94" s="22" t="e">
        <f t="shared" si="32"/>
        <v>#VALUE!</v>
      </c>
      <c r="AE94" s="22" t="e">
        <f t="shared" si="32"/>
        <v>#VALUE!</v>
      </c>
      <c r="AF94" s="22" t="e">
        <f t="shared" si="32"/>
        <v>#VALUE!</v>
      </c>
      <c r="AG94" s="22" t="e">
        <f t="shared" si="32"/>
        <v>#VALUE!</v>
      </c>
      <c r="AH94" s="23" t="s">
        <v>16</v>
      </c>
      <c r="AI94" s="24">
        <f>+COUNTIFS(C95:AG95,"土",C96:AG96,"")+COUNTIFS(C95:AG95,"日",C96:AG96,"")</f>
        <v>0</v>
      </c>
    </row>
    <row r="95" spans="2:36" s="26" customFormat="1" x14ac:dyDescent="0.15">
      <c r="B95" s="40" t="s">
        <v>5</v>
      </c>
      <c r="C95" s="51" t="str">
        <f>IFERROR(TEXT(WEEKDAY(+C94),"aaa"),"")</f>
        <v/>
      </c>
      <c r="D95" s="51" t="str">
        <f t="shared" ref="D95:AG95" si="33">IFERROR(TEXT(WEEKDAY(+D94),"aaa"),"")</f>
        <v/>
      </c>
      <c r="E95" s="51" t="str">
        <f t="shared" si="33"/>
        <v/>
      </c>
      <c r="F95" s="51" t="str">
        <f t="shared" si="33"/>
        <v/>
      </c>
      <c r="G95" s="51" t="str">
        <f t="shared" si="33"/>
        <v/>
      </c>
      <c r="H95" s="51" t="str">
        <f t="shared" si="33"/>
        <v/>
      </c>
      <c r="I95" s="51" t="str">
        <f t="shared" si="33"/>
        <v/>
      </c>
      <c r="J95" s="51" t="str">
        <f t="shared" si="33"/>
        <v/>
      </c>
      <c r="K95" s="51" t="str">
        <f t="shared" si="33"/>
        <v/>
      </c>
      <c r="L95" s="51" t="str">
        <f t="shared" si="33"/>
        <v/>
      </c>
      <c r="M95" s="51" t="str">
        <f t="shared" si="33"/>
        <v/>
      </c>
      <c r="N95" s="51" t="str">
        <f t="shared" si="33"/>
        <v/>
      </c>
      <c r="O95" s="51" t="str">
        <f t="shared" si="33"/>
        <v/>
      </c>
      <c r="P95" s="51" t="str">
        <f t="shared" si="33"/>
        <v/>
      </c>
      <c r="Q95" s="51" t="str">
        <f t="shared" si="33"/>
        <v/>
      </c>
      <c r="R95" s="51" t="str">
        <f t="shared" si="33"/>
        <v/>
      </c>
      <c r="S95" s="51" t="str">
        <f t="shared" si="33"/>
        <v/>
      </c>
      <c r="T95" s="51" t="str">
        <f t="shared" si="33"/>
        <v/>
      </c>
      <c r="U95" s="51" t="str">
        <f t="shared" si="33"/>
        <v/>
      </c>
      <c r="V95" s="51" t="str">
        <f t="shared" si="33"/>
        <v/>
      </c>
      <c r="W95" s="51" t="str">
        <f t="shared" si="33"/>
        <v/>
      </c>
      <c r="X95" s="51" t="str">
        <f t="shared" si="33"/>
        <v/>
      </c>
      <c r="Y95" s="51" t="str">
        <f t="shared" si="33"/>
        <v/>
      </c>
      <c r="Z95" s="51" t="str">
        <f t="shared" si="33"/>
        <v/>
      </c>
      <c r="AA95" s="51" t="str">
        <f t="shared" si="33"/>
        <v/>
      </c>
      <c r="AB95" s="51" t="str">
        <f t="shared" si="33"/>
        <v/>
      </c>
      <c r="AC95" s="51" t="str">
        <f t="shared" si="33"/>
        <v/>
      </c>
      <c r="AD95" s="51" t="str">
        <f t="shared" si="33"/>
        <v/>
      </c>
      <c r="AE95" s="51" t="str">
        <f t="shared" si="33"/>
        <v/>
      </c>
      <c r="AF95" s="51" t="str">
        <f t="shared" si="33"/>
        <v/>
      </c>
      <c r="AG95" s="51" t="str">
        <f t="shared" si="33"/>
        <v/>
      </c>
      <c r="AH95" s="23" t="s">
        <v>20</v>
      </c>
      <c r="AI95" s="24">
        <f>+COUNTIF(C96:AG96,"夏休")+COUNTIF(C96:AG96,"冬休")+COUNTIF(C96:AG96,"中止")</f>
        <v>0</v>
      </c>
    </row>
    <row r="96" spans="2:36" s="26" customFormat="1" ht="13.5" customHeight="1" x14ac:dyDescent="0.15">
      <c r="B96" s="72" t="s">
        <v>19</v>
      </c>
      <c r="C96" s="74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6"/>
      <c r="AH96" s="27" t="s">
        <v>2</v>
      </c>
      <c r="AI96" s="28">
        <f>COUNT(C94:AG94)-AI95</f>
        <v>0</v>
      </c>
    </row>
    <row r="97" spans="2:36" s="26" customFormat="1" ht="13.5" customHeight="1" x14ac:dyDescent="0.15">
      <c r="B97" s="73"/>
      <c r="C97" s="7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6"/>
      <c r="AH97" s="27" t="s">
        <v>6</v>
      </c>
      <c r="AI97" s="29">
        <f>+COUNTIF(C98:AG99,"休")</f>
        <v>0</v>
      </c>
      <c r="AJ97" s="30" t="e">
        <f>IF(AI98&gt;0.285,"",IF(AI97&lt;AI94,"←計画日数が足りません",""))</f>
        <v>#DIV/0!</v>
      </c>
    </row>
    <row r="98" spans="2:36" s="26" customFormat="1" ht="13.5" customHeight="1" x14ac:dyDescent="0.15">
      <c r="B98" s="67" t="s">
        <v>0</v>
      </c>
      <c r="C98" s="68"/>
      <c r="D98" s="59"/>
      <c r="E98" s="59"/>
      <c r="F98" s="59"/>
      <c r="G98" s="57"/>
      <c r="H98" s="59"/>
      <c r="I98" s="59"/>
      <c r="J98" s="59"/>
      <c r="K98" s="59"/>
      <c r="L98" s="59"/>
      <c r="M98" s="59"/>
      <c r="N98" s="57"/>
      <c r="O98" s="59"/>
      <c r="P98" s="59"/>
      <c r="Q98" s="59"/>
      <c r="R98" s="59"/>
      <c r="S98" s="59"/>
      <c r="T98" s="59"/>
      <c r="U98" s="57"/>
      <c r="V98" s="59"/>
      <c r="W98" s="59"/>
      <c r="X98" s="59"/>
      <c r="Y98" s="59"/>
      <c r="Z98" s="59"/>
      <c r="AA98" s="59"/>
      <c r="AB98" s="57"/>
      <c r="AC98" s="59"/>
      <c r="AD98" s="59"/>
      <c r="AE98" s="59"/>
      <c r="AF98" s="59"/>
      <c r="AG98" s="60"/>
      <c r="AH98" s="27" t="s">
        <v>8</v>
      </c>
      <c r="AI98" s="31" t="e">
        <f>+AI97/AI96</f>
        <v>#DIV/0!</v>
      </c>
    </row>
    <row r="99" spans="2:36" s="26" customFormat="1" x14ac:dyDescent="0.15">
      <c r="B99" s="67"/>
      <c r="C99" s="68"/>
      <c r="D99" s="59"/>
      <c r="E99" s="59"/>
      <c r="F99" s="59"/>
      <c r="G99" s="57"/>
      <c r="H99" s="59"/>
      <c r="I99" s="59"/>
      <c r="J99" s="59"/>
      <c r="K99" s="59"/>
      <c r="L99" s="59"/>
      <c r="M99" s="59"/>
      <c r="N99" s="57"/>
      <c r="O99" s="59"/>
      <c r="P99" s="59"/>
      <c r="Q99" s="59"/>
      <c r="R99" s="59"/>
      <c r="S99" s="59"/>
      <c r="T99" s="59"/>
      <c r="U99" s="57"/>
      <c r="V99" s="59"/>
      <c r="W99" s="59"/>
      <c r="X99" s="59"/>
      <c r="Y99" s="59"/>
      <c r="Z99" s="59"/>
      <c r="AA99" s="59"/>
      <c r="AB99" s="57"/>
      <c r="AC99" s="59"/>
      <c r="AD99" s="59"/>
      <c r="AE99" s="59"/>
      <c r="AF99" s="59"/>
      <c r="AG99" s="60"/>
      <c r="AH99" s="27" t="s">
        <v>9</v>
      </c>
      <c r="AI99" s="29">
        <f>+COUNTA(C100:AG101)</f>
        <v>0</v>
      </c>
    </row>
    <row r="100" spans="2:36" s="26" customFormat="1" x14ac:dyDescent="0.15">
      <c r="B100" s="61" t="s">
        <v>7</v>
      </c>
      <c r="C100" s="63"/>
      <c r="D100" s="57"/>
      <c r="E100" s="57"/>
      <c r="F100" s="57"/>
      <c r="G100" s="75"/>
      <c r="H100" s="57"/>
      <c r="I100" s="57"/>
      <c r="J100" s="57"/>
      <c r="K100" s="57"/>
      <c r="L100" s="57"/>
      <c r="M100" s="57"/>
      <c r="N100" s="75"/>
      <c r="O100" s="57"/>
      <c r="P100" s="57"/>
      <c r="Q100" s="57"/>
      <c r="R100" s="57"/>
      <c r="S100" s="57"/>
      <c r="T100" s="57"/>
      <c r="U100" s="75"/>
      <c r="V100" s="57"/>
      <c r="W100" s="57"/>
      <c r="X100" s="57"/>
      <c r="Y100" s="57"/>
      <c r="Z100" s="57"/>
      <c r="AA100" s="57"/>
      <c r="AB100" s="75"/>
      <c r="AC100" s="57"/>
      <c r="AD100" s="57"/>
      <c r="AE100" s="57"/>
      <c r="AF100" s="57"/>
      <c r="AG100" s="55"/>
      <c r="AH100" s="32" t="s">
        <v>4</v>
      </c>
      <c r="AI100" s="33" t="e">
        <f>+AI99/AI96</f>
        <v>#DIV/0!</v>
      </c>
    </row>
    <row r="101" spans="2:36" s="26" customFormat="1" x14ac:dyDescent="0.15">
      <c r="B101" s="62"/>
      <c r="C101" s="64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6"/>
      <c r="AH101" s="34" t="s">
        <v>13</v>
      </c>
      <c r="AI101" s="35" t="str">
        <f>IF(7&gt;AI96,"対象外",IF(AI99&gt;=AI94,"OK","NG"))</f>
        <v>対象外</v>
      </c>
      <c r="AJ101" s="30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15">
      <c r="B102" s="15"/>
      <c r="C102" s="46" t="e">
        <f t="shared" ref="C102:AG102" si="34">IF(AND(DAY(C94)&gt;=22,DAY(C94)&lt;=28,C95="土"),1,0)</f>
        <v>#VALUE!</v>
      </c>
      <c r="D102" s="46" t="e">
        <f t="shared" si="34"/>
        <v>#VALUE!</v>
      </c>
      <c r="E102" s="46" t="e">
        <f t="shared" si="34"/>
        <v>#VALUE!</v>
      </c>
      <c r="F102" s="46" t="e">
        <f t="shared" si="34"/>
        <v>#VALUE!</v>
      </c>
      <c r="G102" s="46" t="e">
        <f t="shared" si="34"/>
        <v>#VALUE!</v>
      </c>
      <c r="H102" s="46" t="e">
        <f t="shared" si="34"/>
        <v>#VALUE!</v>
      </c>
      <c r="I102" s="46" t="e">
        <f t="shared" si="34"/>
        <v>#VALUE!</v>
      </c>
      <c r="J102" s="46" t="e">
        <f t="shared" si="34"/>
        <v>#VALUE!</v>
      </c>
      <c r="K102" s="46" t="e">
        <f t="shared" si="34"/>
        <v>#VALUE!</v>
      </c>
      <c r="L102" s="46" t="e">
        <f t="shared" si="34"/>
        <v>#VALUE!</v>
      </c>
      <c r="M102" s="46" t="e">
        <f t="shared" si="34"/>
        <v>#VALUE!</v>
      </c>
      <c r="N102" s="46" t="e">
        <f t="shared" si="34"/>
        <v>#VALUE!</v>
      </c>
      <c r="O102" s="46" t="e">
        <f t="shared" si="34"/>
        <v>#VALUE!</v>
      </c>
      <c r="P102" s="46" t="e">
        <f t="shared" si="34"/>
        <v>#VALUE!</v>
      </c>
      <c r="Q102" s="46" t="e">
        <f t="shared" si="34"/>
        <v>#VALUE!</v>
      </c>
      <c r="R102" s="46" t="e">
        <f t="shared" si="34"/>
        <v>#VALUE!</v>
      </c>
      <c r="S102" s="46" t="e">
        <f t="shared" si="34"/>
        <v>#VALUE!</v>
      </c>
      <c r="T102" s="46" t="e">
        <f t="shared" si="34"/>
        <v>#VALUE!</v>
      </c>
      <c r="U102" s="46" t="e">
        <f t="shared" si="34"/>
        <v>#VALUE!</v>
      </c>
      <c r="V102" s="46" t="e">
        <f t="shared" si="34"/>
        <v>#VALUE!</v>
      </c>
      <c r="W102" s="46" t="e">
        <f t="shared" si="34"/>
        <v>#VALUE!</v>
      </c>
      <c r="X102" s="46" t="e">
        <f t="shared" si="34"/>
        <v>#VALUE!</v>
      </c>
      <c r="Y102" s="46" t="e">
        <f t="shared" si="34"/>
        <v>#VALUE!</v>
      </c>
      <c r="Z102" s="46" t="e">
        <f t="shared" si="34"/>
        <v>#VALUE!</v>
      </c>
      <c r="AA102" s="46" t="e">
        <f t="shared" si="34"/>
        <v>#VALUE!</v>
      </c>
      <c r="AB102" s="46" t="e">
        <f t="shared" si="34"/>
        <v>#VALUE!</v>
      </c>
      <c r="AC102" s="46" t="e">
        <f t="shared" si="34"/>
        <v>#VALUE!</v>
      </c>
      <c r="AD102" s="46" t="e">
        <f t="shared" si="34"/>
        <v>#VALUE!</v>
      </c>
      <c r="AE102" s="46" t="e">
        <f t="shared" si="34"/>
        <v>#VALUE!</v>
      </c>
      <c r="AF102" s="46" t="e">
        <f t="shared" si="34"/>
        <v>#VALUE!</v>
      </c>
      <c r="AG102" s="46" t="e">
        <f t="shared" si="34"/>
        <v>#VALUE!</v>
      </c>
      <c r="AH102" s="47" t="s">
        <v>21</v>
      </c>
      <c r="AI102" s="48">
        <f>_xlfn.AGGREGATE(9,6,C102:AG102)</f>
        <v>0</v>
      </c>
      <c r="AJ102" s="30"/>
    </row>
    <row r="103" spans="2:36" hidden="1" x14ac:dyDescent="0.15">
      <c r="B103" s="15"/>
      <c r="C103" s="49" t="e">
        <f t="shared" ref="C103:AG103" si="35">IF(AND(DAY(C94)&gt;=22,DAY(C94)&lt;=28,C95="土",OR(C100="休",C100="雨")),1,0)</f>
        <v>#VALUE!</v>
      </c>
      <c r="D103" s="49" t="e">
        <f t="shared" si="35"/>
        <v>#VALUE!</v>
      </c>
      <c r="E103" s="49" t="e">
        <f t="shared" si="35"/>
        <v>#VALUE!</v>
      </c>
      <c r="F103" s="49" t="e">
        <f t="shared" si="35"/>
        <v>#VALUE!</v>
      </c>
      <c r="G103" s="49" t="e">
        <f t="shared" si="35"/>
        <v>#VALUE!</v>
      </c>
      <c r="H103" s="49" t="e">
        <f t="shared" si="35"/>
        <v>#VALUE!</v>
      </c>
      <c r="I103" s="49" t="e">
        <f t="shared" si="35"/>
        <v>#VALUE!</v>
      </c>
      <c r="J103" s="49" t="e">
        <f t="shared" si="35"/>
        <v>#VALUE!</v>
      </c>
      <c r="K103" s="49" t="e">
        <f t="shared" si="35"/>
        <v>#VALUE!</v>
      </c>
      <c r="L103" s="49" t="e">
        <f t="shared" si="35"/>
        <v>#VALUE!</v>
      </c>
      <c r="M103" s="49" t="e">
        <f t="shared" si="35"/>
        <v>#VALUE!</v>
      </c>
      <c r="N103" s="49" t="e">
        <f t="shared" si="35"/>
        <v>#VALUE!</v>
      </c>
      <c r="O103" s="49" t="e">
        <f t="shared" si="35"/>
        <v>#VALUE!</v>
      </c>
      <c r="P103" s="49" t="e">
        <f t="shared" si="35"/>
        <v>#VALUE!</v>
      </c>
      <c r="Q103" s="49" t="e">
        <f t="shared" si="35"/>
        <v>#VALUE!</v>
      </c>
      <c r="R103" s="49" t="e">
        <f t="shared" si="35"/>
        <v>#VALUE!</v>
      </c>
      <c r="S103" s="49" t="e">
        <f t="shared" si="35"/>
        <v>#VALUE!</v>
      </c>
      <c r="T103" s="49" t="e">
        <f t="shared" si="35"/>
        <v>#VALUE!</v>
      </c>
      <c r="U103" s="49" t="e">
        <f t="shared" si="35"/>
        <v>#VALUE!</v>
      </c>
      <c r="V103" s="49" t="e">
        <f t="shared" si="35"/>
        <v>#VALUE!</v>
      </c>
      <c r="W103" s="49" t="e">
        <f t="shared" si="35"/>
        <v>#VALUE!</v>
      </c>
      <c r="X103" s="49" t="e">
        <f t="shared" si="35"/>
        <v>#VALUE!</v>
      </c>
      <c r="Y103" s="49" t="e">
        <f t="shared" si="35"/>
        <v>#VALUE!</v>
      </c>
      <c r="Z103" s="49" t="e">
        <f t="shared" si="35"/>
        <v>#VALUE!</v>
      </c>
      <c r="AA103" s="49" t="e">
        <f t="shared" si="35"/>
        <v>#VALUE!</v>
      </c>
      <c r="AB103" s="49" t="e">
        <f t="shared" si="35"/>
        <v>#VALUE!</v>
      </c>
      <c r="AC103" s="49" t="e">
        <f t="shared" si="35"/>
        <v>#VALUE!</v>
      </c>
      <c r="AD103" s="49" t="e">
        <f t="shared" si="35"/>
        <v>#VALUE!</v>
      </c>
      <c r="AE103" s="49" t="e">
        <f t="shared" si="35"/>
        <v>#VALUE!</v>
      </c>
      <c r="AF103" s="49" t="e">
        <f t="shared" si="35"/>
        <v>#VALUE!</v>
      </c>
      <c r="AG103" s="49" t="e">
        <f t="shared" si="35"/>
        <v>#VALUE!</v>
      </c>
      <c r="AH103" s="50" t="s">
        <v>22</v>
      </c>
      <c r="AI103" s="48">
        <f>_xlfn.AGGREGATE(9,6,C103:AG103)</f>
        <v>0</v>
      </c>
      <c r="AJ103" s="30"/>
    </row>
    <row r="104" spans="2:36" s="26" customFormat="1" x14ac:dyDescent="0.1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15">
      <c r="C105" s="2" t="e">
        <f>YEAR(C108)</f>
        <v>#VALUE!</v>
      </c>
      <c r="D105" s="2" t="e">
        <f>MONTH(C108)</f>
        <v>#VALUE!</v>
      </c>
    </row>
    <row r="106" spans="2:36" x14ac:dyDescent="0.15">
      <c r="B106" s="6" t="s">
        <v>14</v>
      </c>
      <c r="C106" s="69" t="e">
        <f>C108</f>
        <v>#VALUE!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1"/>
    </row>
    <row r="107" spans="2:36" hidden="1" x14ac:dyDescent="0.15">
      <c r="B107" s="36"/>
      <c r="C107" s="22" t="e">
        <f>DATE($C105,$D105,1)</f>
        <v>#VALUE!</v>
      </c>
      <c r="D107" s="22" t="e">
        <f t="shared" ref="D107:AG107" si="36">C107+1</f>
        <v>#VALUE!</v>
      </c>
      <c r="E107" s="22" t="e">
        <f t="shared" si="36"/>
        <v>#VALUE!</v>
      </c>
      <c r="F107" s="22" t="e">
        <f t="shared" si="36"/>
        <v>#VALUE!</v>
      </c>
      <c r="G107" s="22" t="e">
        <f t="shared" si="36"/>
        <v>#VALUE!</v>
      </c>
      <c r="H107" s="22" t="e">
        <f t="shared" si="36"/>
        <v>#VALUE!</v>
      </c>
      <c r="I107" s="22" t="e">
        <f t="shared" si="36"/>
        <v>#VALUE!</v>
      </c>
      <c r="J107" s="22" t="e">
        <f t="shared" si="36"/>
        <v>#VALUE!</v>
      </c>
      <c r="K107" s="22" t="e">
        <f t="shared" si="36"/>
        <v>#VALUE!</v>
      </c>
      <c r="L107" s="22" t="e">
        <f t="shared" si="36"/>
        <v>#VALUE!</v>
      </c>
      <c r="M107" s="22" t="e">
        <f t="shared" si="36"/>
        <v>#VALUE!</v>
      </c>
      <c r="N107" s="22" t="e">
        <f t="shared" si="36"/>
        <v>#VALUE!</v>
      </c>
      <c r="O107" s="22" t="e">
        <f t="shared" si="36"/>
        <v>#VALUE!</v>
      </c>
      <c r="P107" s="22" t="e">
        <f t="shared" si="36"/>
        <v>#VALUE!</v>
      </c>
      <c r="Q107" s="22" t="e">
        <f t="shared" si="36"/>
        <v>#VALUE!</v>
      </c>
      <c r="R107" s="22" t="e">
        <f t="shared" si="36"/>
        <v>#VALUE!</v>
      </c>
      <c r="S107" s="22" t="e">
        <f t="shared" si="36"/>
        <v>#VALUE!</v>
      </c>
      <c r="T107" s="22" t="e">
        <f t="shared" si="36"/>
        <v>#VALUE!</v>
      </c>
      <c r="U107" s="22" t="e">
        <f t="shared" si="36"/>
        <v>#VALUE!</v>
      </c>
      <c r="V107" s="22" t="e">
        <f t="shared" si="36"/>
        <v>#VALUE!</v>
      </c>
      <c r="W107" s="22" t="e">
        <f t="shared" si="36"/>
        <v>#VALUE!</v>
      </c>
      <c r="X107" s="22" t="e">
        <f t="shared" si="36"/>
        <v>#VALUE!</v>
      </c>
      <c r="Y107" s="22" t="e">
        <f t="shared" si="36"/>
        <v>#VALUE!</v>
      </c>
      <c r="Z107" s="22" t="e">
        <f t="shared" si="36"/>
        <v>#VALUE!</v>
      </c>
      <c r="AA107" s="22" t="e">
        <f t="shared" si="36"/>
        <v>#VALUE!</v>
      </c>
      <c r="AB107" s="22" t="e">
        <f t="shared" si="36"/>
        <v>#VALUE!</v>
      </c>
      <c r="AC107" s="22" t="e">
        <f t="shared" si="36"/>
        <v>#VALUE!</v>
      </c>
      <c r="AD107" s="22" t="e">
        <f t="shared" si="36"/>
        <v>#VALUE!</v>
      </c>
      <c r="AE107" s="22" t="e">
        <f t="shared" si="36"/>
        <v>#VALUE!</v>
      </c>
      <c r="AF107" s="22" t="e">
        <f t="shared" si="36"/>
        <v>#VALUE!</v>
      </c>
      <c r="AG107" s="22" t="e">
        <f t="shared" si="36"/>
        <v>#VALUE!</v>
      </c>
      <c r="AH107" s="37"/>
      <c r="AI107" s="38"/>
    </row>
    <row r="108" spans="2:36" x14ac:dyDescent="0.15">
      <c r="B108" s="20" t="s">
        <v>15</v>
      </c>
      <c r="C108" s="39" t="e">
        <f>IF(EDATE(C93,1)&gt;$G$5,"",EDATE(C93,1))</f>
        <v>#VALUE!</v>
      </c>
      <c r="D108" s="22" t="e">
        <f t="shared" ref="D108:AG108" si="37">IF(D107&gt;$G$5,"",IF(C108=EOMONTH(DATE($C105,$D105,1),0),"",IF(C108="","",C108+1)))</f>
        <v>#VALUE!</v>
      </c>
      <c r="E108" s="22" t="e">
        <f t="shared" si="37"/>
        <v>#VALUE!</v>
      </c>
      <c r="F108" s="22" t="e">
        <f t="shared" si="37"/>
        <v>#VALUE!</v>
      </c>
      <c r="G108" s="22" t="e">
        <f t="shared" si="37"/>
        <v>#VALUE!</v>
      </c>
      <c r="H108" s="22" t="e">
        <f t="shared" si="37"/>
        <v>#VALUE!</v>
      </c>
      <c r="I108" s="22" t="e">
        <f t="shared" si="37"/>
        <v>#VALUE!</v>
      </c>
      <c r="J108" s="22" t="e">
        <f t="shared" si="37"/>
        <v>#VALUE!</v>
      </c>
      <c r="K108" s="22" t="e">
        <f t="shared" si="37"/>
        <v>#VALUE!</v>
      </c>
      <c r="L108" s="22" t="e">
        <f t="shared" si="37"/>
        <v>#VALUE!</v>
      </c>
      <c r="M108" s="22" t="e">
        <f t="shared" si="37"/>
        <v>#VALUE!</v>
      </c>
      <c r="N108" s="22" t="e">
        <f t="shared" si="37"/>
        <v>#VALUE!</v>
      </c>
      <c r="O108" s="22" t="e">
        <f t="shared" si="37"/>
        <v>#VALUE!</v>
      </c>
      <c r="P108" s="22" t="e">
        <f t="shared" si="37"/>
        <v>#VALUE!</v>
      </c>
      <c r="Q108" s="22" t="e">
        <f t="shared" si="37"/>
        <v>#VALUE!</v>
      </c>
      <c r="R108" s="22" t="e">
        <f t="shared" si="37"/>
        <v>#VALUE!</v>
      </c>
      <c r="S108" s="22" t="e">
        <f t="shared" si="37"/>
        <v>#VALUE!</v>
      </c>
      <c r="T108" s="22" t="e">
        <f t="shared" si="37"/>
        <v>#VALUE!</v>
      </c>
      <c r="U108" s="22" t="e">
        <f t="shared" si="37"/>
        <v>#VALUE!</v>
      </c>
      <c r="V108" s="22" t="e">
        <f t="shared" si="37"/>
        <v>#VALUE!</v>
      </c>
      <c r="W108" s="22" t="e">
        <f t="shared" si="37"/>
        <v>#VALUE!</v>
      </c>
      <c r="X108" s="22" t="e">
        <f t="shared" si="37"/>
        <v>#VALUE!</v>
      </c>
      <c r="Y108" s="22" t="e">
        <f t="shared" si="37"/>
        <v>#VALUE!</v>
      </c>
      <c r="Z108" s="22" t="e">
        <f t="shared" si="37"/>
        <v>#VALUE!</v>
      </c>
      <c r="AA108" s="22" t="e">
        <f t="shared" si="37"/>
        <v>#VALUE!</v>
      </c>
      <c r="AB108" s="22" t="e">
        <f t="shared" si="37"/>
        <v>#VALUE!</v>
      </c>
      <c r="AC108" s="22" t="e">
        <f t="shared" si="37"/>
        <v>#VALUE!</v>
      </c>
      <c r="AD108" s="22" t="e">
        <f t="shared" si="37"/>
        <v>#VALUE!</v>
      </c>
      <c r="AE108" s="22" t="e">
        <f t="shared" si="37"/>
        <v>#VALUE!</v>
      </c>
      <c r="AF108" s="22" t="e">
        <f t="shared" si="37"/>
        <v>#VALUE!</v>
      </c>
      <c r="AG108" s="22" t="e">
        <f t="shared" si="37"/>
        <v>#VALUE!</v>
      </c>
      <c r="AH108" s="23" t="s">
        <v>16</v>
      </c>
      <c r="AI108" s="24">
        <f>+COUNTIFS(C109:AG109,"土",C110:AG110,"")+COUNTIFS(C109:AG109,"日",C110:AG110,"")</f>
        <v>0</v>
      </c>
    </row>
    <row r="109" spans="2:36" s="26" customFormat="1" x14ac:dyDescent="0.15">
      <c r="B109" s="40" t="s">
        <v>5</v>
      </c>
      <c r="C109" s="51" t="str">
        <f>IFERROR(TEXT(WEEKDAY(+C108),"aaa"),"")</f>
        <v/>
      </c>
      <c r="D109" s="51" t="str">
        <f t="shared" ref="D109:AG109" si="38">IFERROR(TEXT(WEEKDAY(+D108),"aaa"),"")</f>
        <v/>
      </c>
      <c r="E109" s="51" t="str">
        <f t="shared" si="38"/>
        <v/>
      </c>
      <c r="F109" s="51" t="str">
        <f t="shared" si="38"/>
        <v/>
      </c>
      <c r="G109" s="51" t="str">
        <f t="shared" si="38"/>
        <v/>
      </c>
      <c r="H109" s="51" t="str">
        <f t="shared" si="38"/>
        <v/>
      </c>
      <c r="I109" s="51" t="str">
        <f t="shared" si="38"/>
        <v/>
      </c>
      <c r="J109" s="51" t="str">
        <f t="shared" si="38"/>
        <v/>
      </c>
      <c r="K109" s="51" t="str">
        <f t="shared" si="38"/>
        <v/>
      </c>
      <c r="L109" s="51" t="str">
        <f t="shared" si="38"/>
        <v/>
      </c>
      <c r="M109" s="51" t="str">
        <f t="shared" si="38"/>
        <v/>
      </c>
      <c r="N109" s="51" t="str">
        <f t="shared" si="38"/>
        <v/>
      </c>
      <c r="O109" s="51" t="str">
        <f t="shared" si="38"/>
        <v/>
      </c>
      <c r="P109" s="51" t="str">
        <f t="shared" si="38"/>
        <v/>
      </c>
      <c r="Q109" s="51" t="str">
        <f t="shared" si="38"/>
        <v/>
      </c>
      <c r="R109" s="51" t="str">
        <f t="shared" si="38"/>
        <v/>
      </c>
      <c r="S109" s="51" t="str">
        <f t="shared" si="38"/>
        <v/>
      </c>
      <c r="T109" s="51" t="str">
        <f t="shared" si="38"/>
        <v/>
      </c>
      <c r="U109" s="51" t="str">
        <f t="shared" si="38"/>
        <v/>
      </c>
      <c r="V109" s="51" t="str">
        <f t="shared" si="38"/>
        <v/>
      </c>
      <c r="W109" s="51" t="str">
        <f t="shared" si="38"/>
        <v/>
      </c>
      <c r="X109" s="51" t="str">
        <f t="shared" si="38"/>
        <v/>
      </c>
      <c r="Y109" s="51" t="str">
        <f t="shared" si="38"/>
        <v/>
      </c>
      <c r="Z109" s="51" t="str">
        <f t="shared" si="38"/>
        <v/>
      </c>
      <c r="AA109" s="51" t="str">
        <f t="shared" si="38"/>
        <v/>
      </c>
      <c r="AB109" s="51" t="str">
        <f t="shared" si="38"/>
        <v/>
      </c>
      <c r="AC109" s="51" t="str">
        <f t="shared" si="38"/>
        <v/>
      </c>
      <c r="AD109" s="51" t="str">
        <f t="shared" si="38"/>
        <v/>
      </c>
      <c r="AE109" s="51" t="str">
        <f t="shared" si="38"/>
        <v/>
      </c>
      <c r="AF109" s="51" t="str">
        <f t="shared" si="38"/>
        <v/>
      </c>
      <c r="AG109" s="51" t="str">
        <f t="shared" si="38"/>
        <v/>
      </c>
      <c r="AH109" s="23" t="s">
        <v>20</v>
      </c>
      <c r="AI109" s="24">
        <f>+COUNTIF(C110:AG110,"夏休")+COUNTIF(C110:AG110,"冬休")+COUNTIF(C110:AG110,"中止")</f>
        <v>0</v>
      </c>
    </row>
    <row r="110" spans="2:36" s="26" customFormat="1" ht="13.5" customHeight="1" x14ac:dyDescent="0.15">
      <c r="B110" s="72" t="s">
        <v>19</v>
      </c>
      <c r="C110" s="74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6"/>
      <c r="AH110" s="27" t="s">
        <v>2</v>
      </c>
      <c r="AI110" s="28">
        <f>COUNT(C108:AG108)-AI109</f>
        <v>0</v>
      </c>
    </row>
    <row r="111" spans="2:36" s="26" customFormat="1" ht="13.5" customHeight="1" x14ac:dyDescent="0.15">
      <c r="B111" s="73"/>
      <c r="C111" s="74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6"/>
      <c r="AH111" s="27" t="s">
        <v>6</v>
      </c>
      <c r="AI111" s="29">
        <f>+COUNTIF(C112:AG113,"休")</f>
        <v>0</v>
      </c>
      <c r="AJ111" s="30" t="e">
        <f>IF(AI112&gt;0.285,"",IF(AI111&lt;AI108,"←計画日数が足りません",""))</f>
        <v>#DIV/0!</v>
      </c>
    </row>
    <row r="112" spans="2:36" s="26" customFormat="1" ht="13.5" customHeight="1" x14ac:dyDescent="0.15">
      <c r="B112" s="67" t="s">
        <v>0</v>
      </c>
      <c r="C112" s="68"/>
      <c r="D112" s="57"/>
      <c r="E112" s="59"/>
      <c r="F112" s="59"/>
      <c r="G112" s="59"/>
      <c r="H112" s="59"/>
      <c r="I112" s="59"/>
      <c r="J112" s="59"/>
      <c r="K112" s="57"/>
      <c r="L112" s="59"/>
      <c r="M112" s="59"/>
      <c r="N112" s="59"/>
      <c r="O112" s="59"/>
      <c r="P112" s="59"/>
      <c r="Q112" s="59"/>
      <c r="R112" s="57"/>
      <c r="S112" s="59"/>
      <c r="T112" s="59"/>
      <c r="U112" s="59"/>
      <c r="V112" s="59"/>
      <c r="W112" s="59"/>
      <c r="X112" s="59"/>
      <c r="Y112" s="57"/>
      <c r="Z112" s="59"/>
      <c r="AA112" s="59"/>
      <c r="AB112" s="59"/>
      <c r="AC112" s="59"/>
      <c r="AD112" s="59"/>
      <c r="AE112" s="59"/>
      <c r="AF112" s="59"/>
      <c r="AG112" s="60"/>
      <c r="AH112" s="27" t="s">
        <v>8</v>
      </c>
      <c r="AI112" s="31" t="e">
        <f>+AI111/AI110</f>
        <v>#DIV/0!</v>
      </c>
    </row>
    <row r="113" spans="2:36" s="26" customFormat="1" x14ac:dyDescent="0.15">
      <c r="B113" s="67"/>
      <c r="C113" s="68"/>
      <c r="D113" s="57"/>
      <c r="E113" s="59"/>
      <c r="F113" s="59"/>
      <c r="G113" s="59"/>
      <c r="H113" s="59"/>
      <c r="I113" s="59"/>
      <c r="J113" s="59"/>
      <c r="K113" s="57"/>
      <c r="L113" s="59"/>
      <c r="M113" s="59"/>
      <c r="N113" s="59"/>
      <c r="O113" s="59"/>
      <c r="P113" s="59"/>
      <c r="Q113" s="59"/>
      <c r="R113" s="57"/>
      <c r="S113" s="59"/>
      <c r="T113" s="59"/>
      <c r="U113" s="59"/>
      <c r="V113" s="59"/>
      <c r="W113" s="59"/>
      <c r="X113" s="59"/>
      <c r="Y113" s="57"/>
      <c r="Z113" s="59"/>
      <c r="AA113" s="59"/>
      <c r="AB113" s="59"/>
      <c r="AC113" s="59"/>
      <c r="AD113" s="59"/>
      <c r="AE113" s="59"/>
      <c r="AF113" s="59"/>
      <c r="AG113" s="60"/>
      <c r="AH113" s="27" t="s">
        <v>9</v>
      </c>
      <c r="AI113" s="29">
        <f>+COUNTA(C114:AG115)</f>
        <v>0</v>
      </c>
    </row>
    <row r="114" spans="2:36" s="26" customFormat="1" x14ac:dyDescent="0.15">
      <c r="B114" s="61" t="s">
        <v>7</v>
      </c>
      <c r="C114" s="63"/>
      <c r="D114" s="75"/>
      <c r="E114" s="57"/>
      <c r="F114" s="57"/>
      <c r="G114" s="57"/>
      <c r="H114" s="57"/>
      <c r="I114" s="57"/>
      <c r="J114" s="57"/>
      <c r="K114" s="75"/>
      <c r="L114" s="57"/>
      <c r="M114" s="57"/>
      <c r="N114" s="57"/>
      <c r="O114" s="57"/>
      <c r="P114" s="57"/>
      <c r="Q114" s="57"/>
      <c r="R114" s="75"/>
      <c r="S114" s="57"/>
      <c r="T114" s="57"/>
      <c r="U114" s="57"/>
      <c r="V114" s="57"/>
      <c r="W114" s="57"/>
      <c r="X114" s="57"/>
      <c r="Y114" s="75"/>
      <c r="Z114" s="57"/>
      <c r="AA114" s="57"/>
      <c r="AB114" s="57"/>
      <c r="AC114" s="57"/>
      <c r="AD114" s="57"/>
      <c r="AE114" s="57"/>
      <c r="AF114" s="57"/>
      <c r="AG114" s="55"/>
      <c r="AH114" s="32" t="s">
        <v>4</v>
      </c>
      <c r="AI114" s="33" t="e">
        <f>+AI113/AI110</f>
        <v>#DIV/0!</v>
      </c>
    </row>
    <row r="115" spans="2:36" s="26" customFormat="1" x14ac:dyDescent="0.15">
      <c r="B115" s="62"/>
      <c r="C115" s="64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6"/>
      <c r="AH115" s="34" t="s">
        <v>13</v>
      </c>
      <c r="AI115" s="35" t="str">
        <f>IF(7&gt;AI110,"対象外",IF(AI113&gt;=AI108,"OK","NG"))</f>
        <v>対象外</v>
      </c>
      <c r="AJ115" s="30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15">
      <c r="B116" s="15"/>
      <c r="C116" s="46" t="e">
        <f t="shared" ref="C116:AG116" si="39">IF(AND(DAY(C108)&gt;=22,DAY(C108)&lt;=28,C109="土"),1,0)</f>
        <v>#VALUE!</v>
      </c>
      <c r="D116" s="46" t="e">
        <f t="shared" si="39"/>
        <v>#VALUE!</v>
      </c>
      <c r="E116" s="46" t="e">
        <f t="shared" si="39"/>
        <v>#VALUE!</v>
      </c>
      <c r="F116" s="46" t="e">
        <f t="shared" si="39"/>
        <v>#VALUE!</v>
      </c>
      <c r="G116" s="46" t="e">
        <f t="shared" si="39"/>
        <v>#VALUE!</v>
      </c>
      <c r="H116" s="46" t="e">
        <f t="shared" si="39"/>
        <v>#VALUE!</v>
      </c>
      <c r="I116" s="46" t="e">
        <f t="shared" si="39"/>
        <v>#VALUE!</v>
      </c>
      <c r="J116" s="46" t="e">
        <f t="shared" si="39"/>
        <v>#VALUE!</v>
      </c>
      <c r="K116" s="46" t="e">
        <f t="shared" si="39"/>
        <v>#VALUE!</v>
      </c>
      <c r="L116" s="46" t="e">
        <f t="shared" si="39"/>
        <v>#VALUE!</v>
      </c>
      <c r="M116" s="46" t="e">
        <f t="shared" si="39"/>
        <v>#VALUE!</v>
      </c>
      <c r="N116" s="46" t="e">
        <f t="shared" si="39"/>
        <v>#VALUE!</v>
      </c>
      <c r="O116" s="46" t="e">
        <f t="shared" si="39"/>
        <v>#VALUE!</v>
      </c>
      <c r="P116" s="46" t="e">
        <f t="shared" si="39"/>
        <v>#VALUE!</v>
      </c>
      <c r="Q116" s="46" t="e">
        <f t="shared" si="39"/>
        <v>#VALUE!</v>
      </c>
      <c r="R116" s="46" t="e">
        <f t="shared" si="39"/>
        <v>#VALUE!</v>
      </c>
      <c r="S116" s="46" t="e">
        <f t="shared" si="39"/>
        <v>#VALUE!</v>
      </c>
      <c r="T116" s="46" t="e">
        <f t="shared" si="39"/>
        <v>#VALUE!</v>
      </c>
      <c r="U116" s="46" t="e">
        <f t="shared" si="39"/>
        <v>#VALUE!</v>
      </c>
      <c r="V116" s="46" t="e">
        <f t="shared" si="39"/>
        <v>#VALUE!</v>
      </c>
      <c r="W116" s="46" t="e">
        <f t="shared" si="39"/>
        <v>#VALUE!</v>
      </c>
      <c r="X116" s="46" t="e">
        <f t="shared" si="39"/>
        <v>#VALUE!</v>
      </c>
      <c r="Y116" s="46" t="e">
        <f t="shared" si="39"/>
        <v>#VALUE!</v>
      </c>
      <c r="Z116" s="46" t="e">
        <f t="shared" si="39"/>
        <v>#VALUE!</v>
      </c>
      <c r="AA116" s="46" t="e">
        <f t="shared" si="39"/>
        <v>#VALUE!</v>
      </c>
      <c r="AB116" s="46" t="e">
        <f t="shared" si="39"/>
        <v>#VALUE!</v>
      </c>
      <c r="AC116" s="46" t="e">
        <f t="shared" si="39"/>
        <v>#VALUE!</v>
      </c>
      <c r="AD116" s="46" t="e">
        <f t="shared" si="39"/>
        <v>#VALUE!</v>
      </c>
      <c r="AE116" s="46" t="e">
        <f t="shared" si="39"/>
        <v>#VALUE!</v>
      </c>
      <c r="AF116" s="46" t="e">
        <f t="shared" si="39"/>
        <v>#VALUE!</v>
      </c>
      <c r="AG116" s="46" t="e">
        <f t="shared" si="39"/>
        <v>#VALUE!</v>
      </c>
      <c r="AH116" s="47" t="s">
        <v>21</v>
      </c>
      <c r="AI116" s="48">
        <f>_xlfn.AGGREGATE(9,6,C116:AG116)</f>
        <v>0</v>
      </c>
      <c r="AJ116" s="30"/>
    </row>
    <row r="117" spans="2:36" hidden="1" x14ac:dyDescent="0.15">
      <c r="B117" s="15"/>
      <c r="C117" s="49" t="e">
        <f t="shared" ref="C117:AG117" si="40">IF(AND(DAY(C108)&gt;=22,DAY(C108)&lt;=28,C109="土",OR(C114="休",C114="雨")),1,0)</f>
        <v>#VALUE!</v>
      </c>
      <c r="D117" s="49" t="e">
        <f t="shared" si="40"/>
        <v>#VALUE!</v>
      </c>
      <c r="E117" s="49" t="e">
        <f t="shared" si="40"/>
        <v>#VALUE!</v>
      </c>
      <c r="F117" s="49" t="e">
        <f t="shared" si="40"/>
        <v>#VALUE!</v>
      </c>
      <c r="G117" s="49" t="e">
        <f t="shared" si="40"/>
        <v>#VALUE!</v>
      </c>
      <c r="H117" s="49" t="e">
        <f t="shared" si="40"/>
        <v>#VALUE!</v>
      </c>
      <c r="I117" s="49" t="e">
        <f t="shared" si="40"/>
        <v>#VALUE!</v>
      </c>
      <c r="J117" s="49" t="e">
        <f t="shared" si="40"/>
        <v>#VALUE!</v>
      </c>
      <c r="K117" s="49" t="e">
        <f t="shared" si="40"/>
        <v>#VALUE!</v>
      </c>
      <c r="L117" s="49" t="e">
        <f t="shared" si="40"/>
        <v>#VALUE!</v>
      </c>
      <c r="M117" s="49" t="e">
        <f t="shared" si="40"/>
        <v>#VALUE!</v>
      </c>
      <c r="N117" s="49" t="e">
        <f t="shared" si="40"/>
        <v>#VALUE!</v>
      </c>
      <c r="O117" s="49" t="e">
        <f t="shared" si="40"/>
        <v>#VALUE!</v>
      </c>
      <c r="P117" s="49" t="e">
        <f t="shared" si="40"/>
        <v>#VALUE!</v>
      </c>
      <c r="Q117" s="49" t="e">
        <f t="shared" si="40"/>
        <v>#VALUE!</v>
      </c>
      <c r="R117" s="49" t="e">
        <f t="shared" si="40"/>
        <v>#VALUE!</v>
      </c>
      <c r="S117" s="49" t="e">
        <f t="shared" si="40"/>
        <v>#VALUE!</v>
      </c>
      <c r="T117" s="49" t="e">
        <f t="shared" si="40"/>
        <v>#VALUE!</v>
      </c>
      <c r="U117" s="49" t="e">
        <f t="shared" si="40"/>
        <v>#VALUE!</v>
      </c>
      <c r="V117" s="49" t="e">
        <f t="shared" si="40"/>
        <v>#VALUE!</v>
      </c>
      <c r="W117" s="49" t="e">
        <f t="shared" si="40"/>
        <v>#VALUE!</v>
      </c>
      <c r="X117" s="49" t="e">
        <f t="shared" si="40"/>
        <v>#VALUE!</v>
      </c>
      <c r="Y117" s="49" t="e">
        <f t="shared" si="40"/>
        <v>#VALUE!</v>
      </c>
      <c r="Z117" s="49" t="e">
        <f t="shared" si="40"/>
        <v>#VALUE!</v>
      </c>
      <c r="AA117" s="49" t="e">
        <f t="shared" si="40"/>
        <v>#VALUE!</v>
      </c>
      <c r="AB117" s="49" t="e">
        <f t="shared" si="40"/>
        <v>#VALUE!</v>
      </c>
      <c r="AC117" s="49" t="e">
        <f t="shared" si="40"/>
        <v>#VALUE!</v>
      </c>
      <c r="AD117" s="49" t="e">
        <f t="shared" si="40"/>
        <v>#VALUE!</v>
      </c>
      <c r="AE117" s="49" t="e">
        <f t="shared" si="40"/>
        <v>#VALUE!</v>
      </c>
      <c r="AF117" s="49" t="e">
        <f t="shared" si="40"/>
        <v>#VALUE!</v>
      </c>
      <c r="AG117" s="49" t="e">
        <f t="shared" si="40"/>
        <v>#VALUE!</v>
      </c>
      <c r="AH117" s="50" t="s">
        <v>22</v>
      </c>
      <c r="AI117" s="48">
        <f>_xlfn.AGGREGATE(9,6,C117:AG117)</f>
        <v>0</v>
      </c>
      <c r="AJ117" s="30"/>
    </row>
    <row r="118" spans="2:36" s="26" customFormat="1" x14ac:dyDescent="0.1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15">
      <c r="C119" s="2" t="e">
        <f>YEAR(C122)</f>
        <v>#VALUE!</v>
      </c>
      <c r="D119" s="2" t="e">
        <f>MONTH(C122)</f>
        <v>#VALUE!</v>
      </c>
    </row>
    <row r="120" spans="2:36" x14ac:dyDescent="0.15">
      <c r="B120" s="6" t="s">
        <v>14</v>
      </c>
      <c r="C120" s="69" t="e">
        <f>C122</f>
        <v>#VALUE!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1"/>
    </row>
    <row r="121" spans="2:36" hidden="1" x14ac:dyDescent="0.15">
      <c r="B121" s="36"/>
      <c r="C121" s="22" t="e">
        <f>DATE($C119,$D119,1)</f>
        <v>#VALUE!</v>
      </c>
      <c r="D121" s="22" t="e">
        <f t="shared" ref="D121:AG121" si="41">C121+1</f>
        <v>#VALUE!</v>
      </c>
      <c r="E121" s="22" t="e">
        <f t="shared" si="41"/>
        <v>#VALUE!</v>
      </c>
      <c r="F121" s="22" t="e">
        <f t="shared" si="41"/>
        <v>#VALUE!</v>
      </c>
      <c r="G121" s="22" t="e">
        <f t="shared" si="41"/>
        <v>#VALUE!</v>
      </c>
      <c r="H121" s="22" t="e">
        <f t="shared" si="41"/>
        <v>#VALUE!</v>
      </c>
      <c r="I121" s="22" t="e">
        <f t="shared" si="41"/>
        <v>#VALUE!</v>
      </c>
      <c r="J121" s="22" t="e">
        <f t="shared" si="41"/>
        <v>#VALUE!</v>
      </c>
      <c r="K121" s="22" t="e">
        <f t="shared" si="41"/>
        <v>#VALUE!</v>
      </c>
      <c r="L121" s="22" t="e">
        <f t="shared" si="41"/>
        <v>#VALUE!</v>
      </c>
      <c r="M121" s="22" t="e">
        <f t="shared" si="41"/>
        <v>#VALUE!</v>
      </c>
      <c r="N121" s="22" t="e">
        <f t="shared" si="41"/>
        <v>#VALUE!</v>
      </c>
      <c r="O121" s="22" t="e">
        <f t="shared" si="41"/>
        <v>#VALUE!</v>
      </c>
      <c r="P121" s="22" t="e">
        <f t="shared" si="41"/>
        <v>#VALUE!</v>
      </c>
      <c r="Q121" s="22" t="e">
        <f t="shared" si="41"/>
        <v>#VALUE!</v>
      </c>
      <c r="R121" s="22" t="e">
        <f t="shared" si="41"/>
        <v>#VALUE!</v>
      </c>
      <c r="S121" s="22" t="e">
        <f t="shared" si="41"/>
        <v>#VALUE!</v>
      </c>
      <c r="T121" s="22" t="e">
        <f t="shared" si="41"/>
        <v>#VALUE!</v>
      </c>
      <c r="U121" s="22" t="e">
        <f t="shared" si="41"/>
        <v>#VALUE!</v>
      </c>
      <c r="V121" s="22" t="e">
        <f t="shared" si="41"/>
        <v>#VALUE!</v>
      </c>
      <c r="W121" s="22" t="e">
        <f t="shared" si="41"/>
        <v>#VALUE!</v>
      </c>
      <c r="X121" s="22" t="e">
        <f t="shared" si="41"/>
        <v>#VALUE!</v>
      </c>
      <c r="Y121" s="22" t="e">
        <f t="shared" si="41"/>
        <v>#VALUE!</v>
      </c>
      <c r="Z121" s="22" t="e">
        <f t="shared" si="41"/>
        <v>#VALUE!</v>
      </c>
      <c r="AA121" s="22" t="e">
        <f t="shared" si="41"/>
        <v>#VALUE!</v>
      </c>
      <c r="AB121" s="22" t="e">
        <f t="shared" si="41"/>
        <v>#VALUE!</v>
      </c>
      <c r="AC121" s="22" t="e">
        <f t="shared" si="41"/>
        <v>#VALUE!</v>
      </c>
      <c r="AD121" s="22" t="e">
        <f t="shared" si="41"/>
        <v>#VALUE!</v>
      </c>
      <c r="AE121" s="22" t="e">
        <f t="shared" si="41"/>
        <v>#VALUE!</v>
      </c>
      <c r="AF121" s="22" t="e">
        <f t="shared" si="41"/>
        <v>#VALUE!</v>
      </c>
      <c r="AG121" s="22" t="e">
        <f t="shared" si="41"/>
        <v>#VALUE!</v>
      </c>
      <c r="AH121" s="37"/>
      <c r="AI121" s="38"/>
    </row>
    <row r="122" spans="2:36" x14ac:dyDescent="0.15">
      <c r="B122" s="20" t="s">
        <v>15</v>
      </c>
      <c r="C122" s="39" t="e">
        <f>IF(EDATE(C107,1)&gt;$G$5,"",EDATE(C107,1))</f>
        <v>#VALUE!</v>
      </c>
      <c r="D122" s="22" t="e">
        <f t="shared" ref="D122:AG122" si="42">IF(D121&gt;$G$5,"",IF(C122=EOMONTH(DATE($C119,$D119,1),0),"",IF(C122="","",C122+1)))</f>
        <v>#VALUE!</v>
      </c>
      <c r="E122" s="22" t="e">
        <f t="shared" si="42"/>
        <v>#VALUE!</v>
      </c>
      <c r="F122" s="22" t="e">
        <f t="shared" si="42"/>
        <v>#VALUE!</v>
      </c>
      <c r="G122" s="22" t="e">
        <f t="shared" si="42"/>
        <v>#VALUE!</v>
      </c>
      <c r="H122" s="22" t="e">
        <f t="shared" si="42"/>
        <v>#VALUE!</v>
      </c>
      <c r="I122" s="22" t="e">
        <f t="shared" si="42"/>
        <v>#VALUE!</v>
      </c>
      <c r="J122" s="22" t="e">
        <f t="shared" si="42"/>
        <v>#VALUE!</v>
      </c>
      <c r="K122" s="22" t="e">
        <f t="shared" si="42"/>
        <v>#VALUE!</v>
      </c>
      <c r="L122" s="22" t="e">
        <f t="shared" si="42"/>
        <v>#VALUE!</v>
      </c>
      <c r="M122" s="22" t="e">
        <f t="shared" si="42"/>
        <v>#VALUE!</v>
      </c>
      <c r="N122" s="22" t="e">
        <f t="shared" si="42"/>
        <v>#VALUE!</v>
      </c>
      <c r="O122" s="22" t="e">
        <f t="shared" si="42"/>
        <v>#VALUE!</v>
      </c>
      <c r="P122" s="22" t="e">
        <f t="shared" si="42"/>
        <v>#VALUE!</v>
      </c>
      <c r="Q122" s="22" t="e">
        <f t="shared" si="42"/>
        <v>#VALUE!</v>
      </c>
      <c r="R122" s="22" t="e">
        <f t="shared" si="42"/>
        <v>#VALUE!</v>
      </c>
      <c r="S122" s="22" t="e">
        <f t="shared" si="42"/>
        <v>#VALUE!</v>
      </c>
      <c r="T122" s="22" t="e">
        <f t="shared" si="42"/>
        <v>#VALUE!</v>
      </c>
      <c r="U122" s="22" t="e">
        <f t="shared" si="42"/>
        <v>#VALUE!</v>
      </c>
      <c r="V122" s="22" t="e">
        <f t="shared" si="42"/>
        <v>#VALUE!</v>
      </c>
      <c r="W122" s="22" t="e">
        <f t="shared" si="42"/>
        <v>#VALUE!</v>
      </c>
      <c r="X122" s="22" t="e">
        <f t="shared" si="42"/>
        <v>#VALUE!</v>
      </c>
      <c r="Y122" s="22" t="e">
        <f t="shared" si="42"/>
        <v>#VALUE!</v>
      </c>
      <c r="Z122" s="22" t="e">
        <f t="shared" si="42"/>
        <v>#VALUE!</v>
      </c>
      <c r="AA122" s="22" t="e">
        <f t="shared" si="42"/>
        <v>#VALUE!</v>
      </c>
      <c r="AB122" s="22" t="e">
        <f t="shared" si="42"/>
        <v>#VALUE!</v>
      </c>
      <c r="AC122" s="22" t="e">
        <f t="shared" si="42"/>
        <v>#VALUE!</v>
      </c>
      <c r="AD122" s="22" t="e">
        <f t="shared" si="42"/>
        <v>#VALUE!</v>
      </c>
      <c r="AE122" s="22" t="e">
        <f t="shared" si="42"/>
        <v>#VALUE!</v>
      </c>
      <c r="AF122" s="22" t="e">
        <f t="shared" si="42"/>
        <v>#VALUE!</v>
      </c>
      <c r="AG122" s="22" t="e">
        <f t="shared" si="42"/>
        <v>#VALUE!</v>
      </c>
      <c r="AH122" s="23" t="s">
        <v>16</v>
      </c>
      <c r="AI122" s="24">
        <f>+COUNTIFS(C123:AG123,"土",C124:AG124,"")+COUNTIFS(C123:AG123,"日",C124:AG124,"")</f>
        <v>0</v>
      </c>
    </row>
    <row r="123" spans="2:36" s="26" customFormat="1" x14ac:dyDescent="0.15">
      <c r="B123" s="40" t="s">
        <v>5</v>
      </c>
      <c r="C123" s="51" t="str">
        <f>IFERROR(TEXT(WEEKDAY(+C122),"aaa"),"")</f>
        <v/>
      </c>
      <c r="D123" s="51" t="str">
        <f t="shared" ref="D123:AG123" si="43">IFERROR(TEXT(WEEKDAY(+D122),"aaa"),"")</f>
        <v/>
      </c>
      <c r="E123" s="51" t="str">
        <f t="shared" si="43"/>
        <v/>
      </c>
      <c r="F123" s="51" t="str">
        <f t="shared" si="43"/>
        <v/>
      </c>
      <c r="G123" s="51" t="str">
        <f t="shared" si="43"/>
        <v/>
      </c>
      <c r="H123" s="51" t="str">
        <f t="shared" si="43"/>
        <v/>
      </c>
      <c r="I123" s="51" t="str">
        <f t="shared" si="43"/>
        <v/>
      </c>
      <c r="J123" s="51" t="str">
        <f t="shared" si="43"/>
        <v/>
      </c>
      <c r="K123" s="51" t="str">
        <f t="shared" si="43"/>
        <v/>
      </c>
      <c r="L123" s="51" t="str">
        <f t="shared" si="43"/>
        <v/>
      </c>
      <c r="M123" s="51" t="str">
        <f t="shared" si="43"/>
        <v/>
      </c>
      <c r="N123" s="51" t="str">
        <f t="shared" si="43"/>
        <v/>
      </c>
      <c r="O123" s="51" t="str">
        <f t="shared" si="43"/>
        <v/>
      </c>
      <c r="P123" s="51" t="str">
        <f t="shared" si="43"/>
        <v/>
      </c>
      <c r="Q123" s="51" t="str">
        <f t="shared" si="43"/>
        <v/>
      </c>
      <c r="R123" s="51" t="str">
        <f t="shared" si="43"/>
        <v/>
      </c>
      <c r="S123" s="51" t="str">
        <f t="shared" si="43"/>
        <v/>
      </c>
      <c r="T123" s="51" t="str">
        <f t="shared" si="43"/>
        <v/>
      </c>
      <c r="U123" s="51" t="str">
        <f t="shared" si="43"/>
        <v/>
      </c>
      <c r="V123" s="51" t="str">
        <f t="shared" si="43"/>
        <v/>
      </c>
      <c r="W123" s="51" t="str">
        <f t="shared" si="43"/>
        <v/>
      </c>
      <c r="X123" s="51" t="str">
        <f t="shared" si="43"/>
        <v/>
      </c>
      <c r="Y123" s="51" t="str">
        <f t="shared" si="43"/>
        <v/>
      </c>
      <c r="Z123" s="51" t="str">
        <f t="shared" si="43"/>
        <v/>
      </c>
      <c r="AA123" s="51" t="str">
        <f t="shared" si="43"/>
        <v/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20</v>
      </c>
      <c r="AI123" s="24">
        <f>+COUNTIF(C124:AG124,"夏休")+COUNTIF(C124:AG124,"冬休")+COUNTIF(C124:AG124,"中止")</f>
        <v>0</v>
      </c>
    </row>
    <row r="124" spans="2:36" s="26" customFormat="1" ht="13.5" customHeight="1" x14ac:dyDescent="0.15">
      <c r="B124" s="72" t="s">
        <v>19</v>
      </c>
      <c r="C124" s="74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6"/>
      <c r="AH124" s="27" t="s">
        <v>2</v>
      </c>
      <c r="AI124" s="28">
        <f>COUNT(C122:AG122)-AI123</f>
        <v>0</v>
      </c>
    </row>
    <row r="125" spans="2:36" s="26" customFormat="1" ht="13.5" customHeight="1" x14ac:dyDescent="0.15">
      <c r="B125" s="73"/>
      <c r="C125" s="74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6"/>
      <c r="AH125" s="27" t="s">
        <v>6</v>
      </c>
      <c r="AI125" s="29">
        <f>+COUNTIF(C126:AG127,"休")</f>
        <v>0</v>
      </c>
      <c r="AJ125" s="30" t="e">
        <f>IF(AI126&gt;0.285,"",IF(AI125&lt;AI122,"←計画日数が足りません",""))</f>
        <v>#DIV/0!</v>
      </c>
    </row>
    <row r="126" spans="2:36" s="26" customFormat="1" ht="13.5" customHeight="1" x14ac:dyDescent="0.15">
      <c r="B126" s="67" t="s">
        <v>0</v>
      </c>
      <c r="C126" s="59"/>
      <c r="D126" s="59"/>
      <c r="E126" s="59"/>
      <c r="F126" s="59"/>
      <c r="G126" s="59"/>
      <c r="H126" s="59"/>
      <c r="I126" s="57"/>
      <c r="J126" s="59"/>
      <c r="K126" s="59"/>
      <c r="L126" s="59"/>
      <c r="M126" s="59"/>
      <c r="N126" s="59"/>
      <c r="O126" s="59"/>
      <c r="P126" s="57"/>
      <c r="Q126" s="59"/>
      <c r="R126" s="59"/>
      <c r="S126" s="59"/>
      <c r="T126" s="59"/>
      <c r="U126" s="59"/>
      <c r="V126" s="59"/>
      <c r="W126" s="57"/>
      <c r="X126" s="59"/>
      <c r="Y126" s="59"/>
      <c r="Z126" s="59"/>
      <c r="AA126" s="59"/>
      <c r="AB126" s="59"/>
      <c r="AC126" s="59"/>
      <c r="AD126" s="57"/>
      <c r="AE126" s="59"/>
      <c r="AF126" s="59"/>
      <c r="AG126" s="60"/>
      <c r="AH126" s="27" t="s">
        <v>8</v>
      </c>
      <c r="AI126" s="31" t="e">
        <f>+AI125/AI124</f>
        <v>#DIV/0!</v>
      </c>
    </row>
    <row r="127" spans="2:36" s="26" customFormat="1" x14ac:dyDescent="0.15">
      <c r="B127" s="67"/>
      <c r="C127" s="59"/>
      <c r="D127" s="59"/>
      <c r="E127" s="59"/>
      <c r="F127" s="59"/>
      <c r="G127" s="59"/>
      <c r="H127" s="59"/>
      <c r="I127" s="57"/>
      <c r="J127" s="59"/>
      <c r="K127" s="59"/>
      <c r="L127" s="59"/>
      <c r="M127" s="59"/>
      <c r="N127" s="59"/>
      <c r="O127" s="59"/>
      <c r="P127" s="57"/>
      <c r="Q127" s="59"/>
      <c r="R127" s="59"/>
      <c r="S127" s="59"/>
      <c r="T127" s="59"/>
      <c r="U127" s="59"/>
      <c r="V127" s="59"/>
      <c r="W127" s="57"/>
      <c r="X127" s="59"/>
      <c r="Y127" s="59"/>
      <c r="Z127" s="59"/>
      <c r="AA127" s="59"/>
      <c r="AB127" s="59"/>
      <c r="AC127" s="59"/>
      <c r="AD127" s="57"/>
      <c r="AE127" s="59"/>
      <c r="AF127" s="59"/>
      <c r="AG127" s="60"/>
      <c r="AH127" s="27" t="s">
        <v>9</v>
      </c>
      <c r="AI127" s="29">
        <f>+COUNTA(C128:AG129)</f>
        <v>0</v>
      </c>
    </row>
    <row r="128" spans="2:36" s="26" customFormat="1" x14ac:dyDescent="0.15">
      <c r="B128" s="61" t="s">
        <v>7</v>
      </c>
      <c r="C128" s="57"/>
      <c r="D128" s="57"/>
      <c r="E128" s="57"/>
      <c r="F128" s="57"/>
      <c r="G128" s="57"/>
      <c r="H128" s="57"/>
      <c r="I128" s="75"/>
      <c r="J128" s="57"/>
      <c r="K128" s="57"/>
      <c r="L128" s="57"/>
      <c r="M128" s="57"/>
      <c r="N128" s="57"/>
      <c r="O128" s="57"/>
      <c r="P128" s="75"/>
      <c r="Q128" s="57"/>
      <c r="R128" s="57"/>
      <c r="S128" s="57"/>
      <c r="T128" s="57"/>
      <c r="U128" s="57"/>
      <c r="V128" s="57"/>
      <c r="W128" s="75"/>
      <c r="X128" s="57"/>
      <c r="Y128" s="57"/>
      <c r="Z128" s="57"/>
      <c r="AA128" s="57"/>
      <c r="AB128" s="57"/>
      <c r="AC128" s="57"/>
      <c r="AD128" s="75"/>
      <c r="AE128" s="57"/>
      <c r="AF128" s="57"/>
      <c r="AG128" s="55"/>
      <c r="AH128" s="32" t="s">
        <v>4</v>
      </c>
      <c r="AI128" s="33" t="e">
        <f>+AI127/AI124</f>
        <v>#DIV/0!</v>
      </c>
    </row>
    <row r="129" spans="2:36" s="26" customFormat="1" x14ac:dyDescent="0.15">
      <c r="B129" s="62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6"/>
      <c r="AH129" s="34" t="s">
        <v>13</v>
      </c>
      <c r="AI129" s="35" t="str">
        <f>IF(7&gt;AI124,"対象外",IF(AI127&gt;=AI122,"OK","NG"))</f>
        <v>対象外</v>
      </c>
      <c r="AJ129" s="30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15">
      <c r="B130" s="15"/>
      <c r="C130" s="46" t="e">
        <f t="shared" ref="C130:AG130" si="44">IF(AND(DAY(C122)&gt;=22,DAY(C122)&lt;=28,C123="土"),1,0)</f>
        <v>#VALUE!</v>
      </c>
      <c r="D130" s="46" t="e">
        <f t="shared" si="44"/>
        <v>#VALUE!</v>
      </c>
      <c r="E130" s="46" t="e">
        <f t="shared" si="44"/>
        <v>#VALUE!</v>
      </c>
      <c r="F130" s="46" t="e">
        <f t="shared" si="44"/>
        <v>#VALUE!</v>
      </c>
      <c r="G130" s="46" t="e">
        <f t="shared" si="44"/>
        <v>#VALUE!</v>
      </c>
      <c r="H130" s="46" t="e">
        <f t="shared" si="44"/>
        <v>#VALUE!</v>
      </c>
      <c r="I130" s="46" t="e">
        <f t="shared" si="44"/>
        <v>#VALUE!</v>
      </c>
      <c r="J130" s="46" t="e">
        <f t="shared" si="44"/>
        <v>#VALUE!</v>
      </c>
      <c r="K130" s="46" t="e">
        <f t="shared" si="44"/>
        <v>#VALUE!</v>
      </c>
      <c r="L130" s="46" t="e">
        <f t="shared" si="44"/>
        <v>#VALUE!</v>
      </c>
      <c r="M130" s="46" t="e">
        <f t="shared" si="44"/>
        <v>#VALUE!</v>
      </c>
      <c r="N130" s="46" t="e">
        <f t="shared" si="44"/>
        <v>#VALUE!</v>
      </c>
      <c r="O130" s="46" t="e">
        <f t="shared" si="44"/>
        <v>#VALUE!</v>
      </c>
      <c r="P130" s="46" t="e">
        <f t="shared" si="44"/>
        <v>#VALUE!</v>
      </c>
      <c r="Q130" s="46" t="e">
        <f t="shared" si="44"/>
        <v>#VALUE!</v>
      </c>
      <c r="R130" s="46" t="e">
        <f t="shared" si="44"/>
        <v>#VALUE!</v>
      </c>
      <c r="S130" s="46" t="e">
        <f t="shared" si="44"/>
        <v>#VALUE!</v>
      </c>
      <c r="T130" s="46" t="e">
        <f t="shared" si="44"/>
        <v>#VALUE!</v>
      </c>
      <c r="U130" s="46" t="e">
        <f t="shared" si="44"/>
        <v>#VALUE!</v>
      </c>
      <c r="V130" s="46" t="e">
        <f t="shared" si="44"/>
        <v>#VALUE!</v>
      </c>
      <c r="W130" s="46" t="e">
        <f t="shared" si="44"/>
        <v>#VALUE!</v>
      </c>
      <c r="X130" s="46" t="e">
        <f t="shared" si="44"/>
        <v>#VALUE!</v>
      </c>
      <c r="Y130" s="46" t="e">
        <f t="shared" si="44"/>
        <v>#VALUE!</v>
      </c>
      <c r="Z130" s="46" t="e">
        <f t="shared" si="44"/>
        <v>#VALUE!</v>
      </c>
      <c r="AA130" s="46" t="e">
        <f t="shared" si="44"/>
        <v>#VALUE!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21</v>
      </c>
      <c r="AI130" s="48">
        <f>_xlfn.AGGREGATE(9,6,C130:AG130)</f>
        <v>0</v>
      </c>
      <c r="AJ130" s="30"/>
    </row>
    <row r="131" spans="2:36" hidden="1" x14ac:dyDescent="0.15">
      <c r="B131" s="15"/>
      <c r="C131" s="49" t="e">
        <f t="shared" ref="C131:AG131" si="45">IF(AND(DAY(C122)&gt;=22,DAY(C122)&lt;=28,C123="土",OR(C128="休",C128="雨")),1,0)</f>
        <v>#VALUE!</v>
      </c>
      <c r="D131" s="49" t="e">
        <f t="shared" si="45"/>
        <v>#VALUE!</v>
      </c>
      <c r="E131" s="49" t="e">
        <f t="shared" si="45"/>
        <v>#VALUE!</v>
      </c>
      <c r="F131" s="49" t="e">
        <f t="shared" si="45"/>
        <v>#VALUE!</v>
      </c>
      <c r="G131" s="49" t="e">
        <f t="shared" si="45"/>
        <v>#VALUE!</v>
      </c>
      <c r="H131" s="49" t="e">
        <f t="shared" si="45"/>
        <v>#VALUE!</v>
      </c>
      <c r="I131" s="49" t="e">
        <f t="shared" si="45"/>
        <v>#VALUE!</v>
      </c>
      <c r="J131" s="49" t="e">
        <f t="shared" si="45"/>
        <v>#VALUE!</v>
      </c>
      <c r="K131" s="49" t="e">
        <f t="shared" si="45"/>
        <v>#VALUE!</v>
      </c>
      <c r="L131" s="49" t="e">
        <f t="shared" si="45"/>
        <v>#VALUE!</v>
      </c>
      <c r="M131" s="49" t="e">
        <f t="shared" si="45"/>
        <v>#VALUE!</v>
      </c>
      <c r="N131" s="49" t="e">
        <f t="shared" si="45"/>
        <v>#VALUE!</v>
      </c>
      <c r="O131" s="49" t="e">
        <f t="shared" si="45"/>
        <v>#VALUE!</v>
      </c>
      <c r="P131" s="49" t="e">
        <f t="shared" si="45"/>
        <v>#VALUE!</v>
      </c>
      <c r="Q131" s="49" t="e">
        <f t="shared" si="45"/>
        <v>#VALUE!</v>
      </c>
      <c r="R131" s="49" t="e">
        <f t="shared" si="45"/>
        <v>#VALUE!</v>
      </c>
      <c r="S131" s="49" t="e">
        <f t="shared" si="45"/>
        <v>#VALUE!</v>
      </c>
      <c r="T131" s="49" t="e">
        <f t="shared" si="45"/>
        <v>#VALUE!</v>
      </c>
      <c r="U131" s="49" t="e">
        <f t="shared" si="45"/>
        <v>#VALUE!</v>
      </c>
      <c r="V131" s="49" t="e">
        <f t="shared" si="45"/>
        <v>#VALUE!</v>
      </c>
      <c r="W131" s="49" t="e">
        <f t="shared" si="45"/>
        <v>#VALUE!</v>
      </c>
      <c r="X131" s="49" t="e">
        <f t="shared" si="45"/>
        <v>#VALUE!</v>
      </c>
      <c r="Y131" s="49" t="e">
        <f t="shared" si="45"/>
        <v>#VALUE!</v>
      </c>
      <c r="Z131" s="49" t="e">
        <f t="shared" si="45"/>
        <v>#VALUE!</v>
      </c>
      <c r="AA131" s="49" t="e">
        <f t="shared" si="45"/>
        <v>#VALUE!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22</v>
      </c>
      <c r="AI131" s="48">
        <f>_xlfn.AGGREGATE(9,6,C131:AG131)</f>
        <v>0</v>
      </c>
      <c r="AJ131" s="30"/>
    </row>
    <row r="132" spans="2:36" s="26" customFormat="1" x14ac:dyDescent="0.1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15">
      <c r="C133" s="2" t="e">
        <f>YEAR(C136)</f>
        <v>#VALUE!</v>
      </c>
      <c r="D133" s="2" t="e">
        <f>MONTH(C136)</f>
        <v>#VALUE!</v>
      </c>
    </row>
    <row r="134" spans="2:36" x14ac:dyDescent="0.15">
      <c r="B134" s="6" t="s">
        <v>14</v>
      </c>
      <c r="C134" s="69" t="e">
        <f>C136</f>
        <v>#VALUE!</v>
      </c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1"/>
    </row>
    <row r="135" spans="2:36" hidden="1" x14ac:dyDescent="0.15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15">
      <c r="B136" s="20" t="s">
        <v>15</v>
      </c>
      <c r="C136" s="39" t="e">
        <f>IF(EDATE(C121,1)&gt;$G$5,"",EDATE(C121,1))</f>
        <v>#VALUE!</v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15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20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15">
      <c r="B138" s="72" t="s">
        <v>19</v>
      </c>
      <c r="C138" s="74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6"/>
      <c r="AH138" s="27" t="s">
        <v>2</v>
      </c>
      <c r="AI138" s="28">
        <f>COUNT(C136:AG136)-AI137</f>
        <v>0</v>
      </c>
    </row>
    <row r="139" spans="2:36" s="26" customFormat="1" ht="13.5" customHeight="1" x14ac:dyDescent="0.15">
      <c r="B139" s="73"/>
      <c r="C139" s="74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6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15">
      <c r="B140" s="67" t="s">
        <v>0</v>
      </c>
      <c r="C140" s="68"/>
      <c r="D140" s="59"/>
      <c r="E140" s="59"/>
      <c r="F140" s="57"/>
      <c r="G140" s="59"/>
      <c r="H140" s="59"/>
      <c r="I140" s="59"/>
      <c r="J140" s="59"/>
      <c r="K140" s="59"/>
      <c r="L140" s="59"/>
      <c r="M140" s="57"/>
      <c r="N140" s="59"/>
      <c r="O140" s="59"/>
      <c r="P140" s="59"/>
      <c r="Q140" s="59"/>
      <c r="R140" s="59"/>
      <c r="S140" s="59"/>
      <c r="T140" s="57"/>
      <c r="U140" s="59"/>
      <c r="V140" s="59"/>
      <c r="W140" s="59"/>
      <c r="X140" s="59"/>
      <c r="Y140" s="59"/>
      <c r="Z140" s="59"/>
      <c r="AA140" s="57"/>
      <c r="AB140" s="59"/>
      <c r="AC140" s="59"/>
      <c r="AD140" s="59"/>
      <c r="AE140" s="59"/>
      <c r="AF140" s="59"/>
      <c r="AG140" s="60"/>
      <c r="AH140" s="27" t="s">
        <v>8</v>
      </c>
      <c r="AI140" s="31" t="e">
        <f>+AI139/AI138</f>
        <v>#DIV/0!</v>
      </c>
    </row>
    <row r="141" spans="2:36" s="26" customFormat="1" x14ac:dyDescent="0.15">
      <c r="B141" s="67"/>
      <c r="C141" s="68"/>
      <c r="D141" s="59"/>
      <c r="E141" s="59"/>
      <c r="F141" s="57"/>
      <c r="G141" s="59"/>
      <c r="H141" s="59"/>
      <c r="I141" s="59"/>
      <c r="J141" s="59"/>
      <c r="K141" s="59"/>
      <c r="L141" s="59"/>
      <c r="M141" s="57"/>
      <c r="N141" s="59"/>
      <c r="O141" s="59"/>
      <c r="P141" s="59"/>
      <c r="Q141" s="59"/>
      <c r="R141" s="59"/>
      <c r="S141" s="59"/>
      <c r="T141" s="57"/>
      <c r="U141" s="59"/>
      <c r="V141" s="59"/>
      <c r="W141" s="59"/>
      <c r="X141" s="59"/>
      <c r="Y141" s="59"/>
      <c r="Z141" s="59"/>
      <c r="AA141" s="57"/>
      <c r="AB141" s="59"/>
      <c r="AC141" s="59"/>
      <c r="AD141" s="59"/>
      <c r="AE141" s="59"/>
      <c r="AF141" s="59"/>
      <c r="AG141" s="60"/>
      <c r="AH141" s="27" t="s">
        <v>9</v>
      </c>
      <c r="AI141" s="29">
        <f>+COUNTA(C142:AG143)</f>
        <v>0</v>
      </c>
    </row>
    <row r="142" spans="2:36" s="26" customFormat="1" x14ac:dyDescent="0.15">
      <c r="B142" s="61" t="s">
        <v>7</v>
      </c>
      <c r="C142" s="63"/>
      <c r="D142" s="57"/>
      <c r="E142" s="57"/>
      <c r="F142" s="75"/>
      <c r="G142" s="57"/>
      <c r="H142" s="57"/>
      <c r="I142" s="57"/>
      <c r="J142" s="57"/>
      <c r="K142" s="57"/>
      <c r="L142" s="57"/>
      <c r="M142" s="75"/>
      <c r="N142" s="57"/>
      <c r="O142" s="57"/>
      <c r="P142" s="57"/>
      <c r="Q142" s="57"/>
      <c r="R142" s="57"/>
      <c r="S142" s="57"/>
      <c r="T142" s="75"/>
      <c r="U142" s="57"/>
      <c r="V142" s="57"/>
      <c r="W142" s="57"/>
      <c r="X142" s="57"/>
      <c r="Y142" s="57"/>
      <c r="Z142" s="57"/>
      <c r="AA142" s="75"/>
      <c r="AB142" s="57"/>
      <c r="AC142" s="57"/>
      <c r="AD142" s="57"/>
      <c r="AE142" s="57"/>
      <c r="AF142" s="57"/>
      <c r="AG142" s="55"/>
      <c r="AH142" s="32" t="s">
        <v>4</v>
      </c>
      <c r="AI142" s="33" t="e">
        <f>+AI141/AI138</f>
        <v>#DIV/0!</v>
      </c>
    </row>
    <row r="143" spans="2:36" s="26" customFormat="1" x14ac:dyDescent="0.15">
      <c r="B143" s="62"/>
      <c r="C143" s="64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6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15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21</v>
      </c>
      <c r="AI144" s="48">
        <f>_xlfn.AGGREGATE(9,6,C144:AG144)</f>
        <v>0</v>
      </c>
      <c r="AJ144" s="30"/>
    </row>
    <row r="145" spans="2:36" hidden="1" x14ac:dyDescent="0.15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22</v>
      </c>
      <c r="AI145" s="48">
        <f>_xlfn.AGGREGATE(9,6,C145:AG145)</f>
        <v>0</v>
      </c>
      <c r="AJ145" s="30"/>
    </row>
    <row r="146" spans="2:36" s="26" customFormat="1" x14ac:dyDescent="0.1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15">
      <c r="C147" s="2" t="e">
        <f>YEAR(C150)</f>
        <v>#VALUE!</v>
      </c>
      <c r="D147" s="2" t="e">
        <f>MONTH(C150)</f>
        <v>#VALUE!</v>
      </c>
    </row>
    <row r="148" spans="2:36" x14ac:dyDescent="0.15">
      <c r="B148" s="6" t="s">
        <v>14</v>
      </c>
      <c r="C148" s="69" t="e">
        <f>C150</f>
        <v>#VALUE!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1"/>
    </row>
    <row r="149" spans="2:36" hidden="1" x14ac:dyDescent="0.15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15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15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20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15">
      <c r="B152" s="72" t="s">
        <v>19</v>
      </c>
      <c r="C152" s="74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6"/>
      <c r="AH152" s="27" t="s">
        <v>2</v>
      </c>
      <c r="AI152" s="28">
        <f>COUNT(C150:AG150)-AI151</f>
        <v>0</v>
      </c>
    </row>
    <row r="153" spans="2:36" s="26" customFormat="1" ht="13.5" customHeight="1" x14ac:dyDescent="0.15">
      <c r="B153" s="73"/>
      <c r="C153" s="7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6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15">
      <c r="B154" s="67" t="s">
        <v>0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60"/>
      <c r="AH154" s="27" t="s">
        <v>8</v>
      </c>
      <c r="AI154" s="31" t="e">
        <f>+AI153/AI152</f>
        <v>#DIV/0!</v>
      </c>
    </row>
    <row r="155" spans="2:36" s="26" customFormat="1" x14ac:dyDescent="0.15">
      <c r="B155" s="67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60"/>
      <c r="AH155" s="27" t="s">
        <v>9</v>
      </c>
      <c r="AI155" s="29">
        <f>+COUNTA(C156:AG157)</f>
        <v>0</v>
      </c>
    </row>
    <row r="156" spans="2:36" s="26" customFormat="1" x14ac:dyDescent="0.15">
      <c r="B156" s="61" t="s">
        <v>7</v>
      </c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5"/>
      <c r="AH156" s="32" t="s">
        <v>4</v>
      </c>
      <c r="AI156" s="33" t="e">
        <f>+AI155/AI152</f>
        <v>#DIV/0!</v>
      </c>
    </row>
    <row r="157" spans="2:36" s="26" customFormat="1" x14ac:dyDescent="0.15">
      <c r="B157" s="62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6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15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21</v>
      </c>
      <c r="AI158" s="48">
        <f>_xlfn.AGGREGATE(9,6,C158:AG158)</f>
        <v>0</v>
      </c>
      <c r="AJ158" s="30"/>
    </row>
    <row r="159" spans="2:36" hidden="1" x14ac:dyDescent="0.15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22</v>
      </c>
      <c r="AI159" s="48">
        <f>_xlfn.AGGREGATE(9,6,C159:AG159)</f>
        <v>0</v>
      </c>
      <c r="AJ159" s="30"/>
    </row>
    <row r="160" spans="2:36" s="26" customFormat="1" x14ac:dyDescent="0.15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15">
      <c r="C161" s="2" t="e">
        <f>YEAR(C164)</f>
        <v>#VALUE!</v>
      </c>
      <c r="D161" s="2" t="e">
        <f>MONTH(C164)</f>
        <v>#VALUE!</v>
      </c>
    </row>
    <row r="162" spans="2:36" x14ac:dyDescent="0.15">
      <c r="B162" s="6" t="s">
        <v>14</v>
      </c>
      <c r="C162" s="69" t="e">
        <f>C164</f>
        <v>#VALUE!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1"/>
    </row>
    <row r="163" spans="2:36" hidden="1" x14ac:dyDescent="0.15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15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15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20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15">
      <c r="B166" s="72" t="s">
        <v>19</v>
      </c>
      <c r="C166" s="74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6"/>
      <c r="AH166" s="27" t="s">
        <v>2</v>
      </c>
      <c r="AI166" s="28">
        <f>COUNT(C164:AG164)-AI165</f>
        <v>0</v>
      </c>
    </row>
    <row r="167" spans="2:36" s="26" customFormat="1" ht="13.5" customHeight="1" x14ac:dyDescent="0.15">
      <c r="B167" s="73"/>
      <c r="C167" s="74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6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15">
      <c r="B168" s="67" t="s">
        <v>0</v>
      </c>
      <c r="C168" s="68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60"/>
      <c r="AH168" s="27" t="s">
        <v>8</v>
      </c>
      <c r="AI168" s="31" t="e">
        <f>+AI167/AI166</f>
        <v>#DIV/0!</v>
      </c>
    </row>
    <row r="169" spans="2:36" s="26" customFormat="1" x14ac:dyDescent="0.15">
      <c r="B169" s="67"/>
      <c r="C169" s="68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60"/>
      <c r="AH169" s="27" t="s">
        <v>9</v>
      </c>
      <c r="AI169" s="29">
        <f>+COUNTA(C170:AG171)</f>
        <v>0</v>
      </c>
    </row>
    <row r="170" spans="2:36" s="26" customFormat="1" x14ac:dyDescent="0.15">
      <c r="B170" s="61" t="s">
        <v>7</v>
      </c>
      <c r="C170" s="63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5"/>
      <c r="AH170" s="32" t="s">
        <v>4</v>
      </c>
      <c r="AI170" s="33" t="e">
        <f>+AI169/AI166</f>
        <v>#DIV/0!</v>
      </c>
    </row>
    <row r="171" spans="2:36" s="26" customFormat="1" x14ac:dyDescent="0.15">
      <c r="B171" s="62"/>
      <c r="C171" s="64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6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15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21</v>
      </c>
      <c r="AI172" s="48">
        <f>_xlfn.AGGREGATE(9,6,C172:AG172)</f>
        <v>0</v>
      </c>
      <c r="AJ172" s="30"/>
    </row>
    <row r="173" spans="2:36" hidden="1" x14ac:dyDescent="0.15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22</v>
      </c>
      <c r="AI173" s="48">
        <f>_xlfn.AGGREGATE(9,6,C173:AG173)</f>
        <v>0</v>
      </c>
      <c r="AJ173" s="30"/>
    </row>
    <row r="174" spans="2:36" s="26" customFormat="1" x14ac:dyDescent="0.15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15">
      <c r="C175" s="2" t="e">
        <f>YEAR(C178)</f>
        <v>#VALUE!</v>
      </c>
      <c r="D175" s="2" t="e">
        <f>MONTH(C178)</f>
        <v>#VALUE!</v>
      </c>
    </row>
    <row r="176" spans="2:36" x14ac:dyDescent="0.15">
      <c r="B176" s="6" t="s">
        <v>14</v>
      </c>
      <c r="C176" s="69" t="e">
        <f>C178</f>
        <v>#VALUE!</v>
      </c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1"/>
    </row>
    <row r="177" spans="2:36" x14ac:dyDescent="0.15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15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15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20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15">
      <c r="B180" s="72" t="s">
        <v>19</v>
      </c>
      <c r="C180" s="74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6"/>
      <c r="AH180" s="27" t="s">
        <v>2</v>
      </c>
      <c r="AI180" s="28">
        <f>COUNT(C178:AG178)-AI179</f>
        <v>0</v>
      </c>
    </row>
    <row r="181" spans="2:36" s="26" customFormat="1" ht="13.5" customHeight="1" x14ac:dyDescent="0.15">
      <c r="B181" s="73"/>
      <c r="C181" s="74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6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15">
      <c r="B182" s="67" t="s">
        <v>0</v>
      </c>
      <c r="C182" s="68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60"/>
      <c r="AH182" s="27" t="s">
        <v>8</v>
      </c>
      <c r="AI182" s="31" t="e">
        <f>+AI181/AI180</f>
        <v>#DIV/0!</v>
      </c>
    </row>
    <row r="183" spans="2:36" s="26" customFormat="1" x14ac:dyDescent="0.15">
      <c r="B183" s="67"/>
      <c r="C183" s="6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60"/>
      <c r="AH183" s="27" t="s">
        <v>9</v>
      </c>
      <c r="AI183" s="29">
        <f>+COUNTA(C184:AG185)</f>
        <v>0</v>
      </c>
    </row>
    <row r="184" spans="2:36" s="26" customFormat="1" x14ac:dyDescent="0.15">
      <c r="B184" s="61" t="s">
        <v>7</v>
      </c>
      <c r="C184" s="63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5"/>
      <c r="AH184" s="32" t="s">
        <v>4</v>
      </c>
      <c r="AI184" s="33" t="e">
        <f>+AI183/AI180</f>
        <v>#DIV/0!</v>
      </c>
    </row>
    <row r="185" spans="2:36" s="26" customFormat="1" x14ac:dyDescent="0.15">
      <c r="B185" s="62"/>
      <c r="C185" s="64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6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15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21</v>
      </c>
      <c r="AI186" s="48">
        <f>_xlfn.AGGREGATE(9,6,C186:AG186)</f>
        <v>0</v>
      </c>
      <c r="AJ186" s="30"/>
    </row>
    <row r="187" spans="2:36" hidden="1" x14ac:dyDescent="0.15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22</v>
      </c>
      <c r="AI187" s="48">
        <f>_xlfn.AGGREGATE(9,6,C187:AG187)</f>
        <v>0</v>
      </c>
      <c r="AJ187" s="30"/>
    </row>
    <row r="188" spans="2:36" s="26" customFormat="1" x14ac:dyDescent="0.15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15">
      <c r="C189" s="2" t="e">
        <f>YEAR(C192)</f>
        <v>#VALUE!</v>
      </c>
      <c r="D189" s="2" t="e">
        <f>MONTH(C192)</f>
        <v>#VALUE!</v>
      </c>
    </row>
    <row r="190" spans="2:36" x14ac:dyDescent="0.15">
      <c r="B190" s="6" t="s">
        <v>14</v>
      </c>
      <c r="C190" s="69" t="e">
        <f>C192</f>
        <v>#VALUE!</v>
      </c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1"/>
    </row>
    <row r="191" spans="2:36" x14ac:dyDescent="0.15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15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15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20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15">
      <c r="B194" s="72" t="s">
        <v>19</v>
      </c>
      <c r="C194" s="74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6"/>
      <c r="AH194" s="27" t="s">
        <v>2</v>
      </c>
      <c r="AI194" s="28">
        <f>COUNT(C192:AG192)-AI193</f>
        <v>0</v>
      </c>
    </row>
    <row r="195" spans="2:36" s="26" customFormat="1" ht="13.5" customHeight="1" x14ac:dyDescent="0.15">
      <c r="B195" s="73"/>
      <c r="C195" s="74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6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15">
      <c r="B196" s="67" t="s">
        <v>0</v>
      </c>
      <c r="C196" s="68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60"/>
      <c r="AH196" s="27" t="s">
        <v>8</v>
      </c>
      <c r="AI196" s="31" t="e">
        <f>+AI195/AI194</f>
        <v>#DIV/0!</v>
      </c>
    </row>
    <row r="197" spans="2:36" s="26" customFormat="1" x14ac:dyDescent="0.15">
      <c r="B197" s="67"/>
      <c r="C197" s="68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60"/>
      <c r="AH197" s="27" t="s">
        <v>9</v>
      </c>
      <c r="AI197" s="29">
        <f>+COUNTA(C198:AG199)</f>
        <v>0</v>
      </c>
    </row>
    <row r="198" spans="2:36" s="26" customFormat="1" x14ac:dyDescent="0.15">
      <c r="B198" s="61" t="s">
        <v>7</v>
      </c>
      <c r="C198" s="63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5"/>
      <c r="AH198" s="32" t="s">
        <v>4</v>
      </c>
      <c r="AI198" s="33" t="e">
        <f>+AI197/AI194</f>
        <v>#DIV/0!</v>
      </c>
    </row>
    <row r="199" spans="2:36" s="26" customFormat="1" x14ac:dyDescent="0.15">
      <c r="B199" s="62"/>
      <c r="C199" s="64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6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15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21</v>
      </c>
      <c r="AI200" s="48">
        <f>_xlfn.AGGREGATE(9,6,C200:AG200)</f>
        <v>0</v>
      </c>
      <c r="AJ200" s="30"/>
    </row>
    <row r="201" spans="2:36" hidden="1" x14ac:dyDescent="0.15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22</v>
      </c>
      <c r="AI201" s="48">
        <f>_xlfn.AGGREGATE(9,6,C201:AG201)</f>
        <v>0</v>
      </c>
      <c r="AJ201" s="30"/>
    </row>
    <row r="202" spans="2:36" s="26" customFormat="1" x14ac:dyDescent="0.15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15">
      <c r="C203" s="2" t="e">
        <f>YEAR(C206)</f>
        <v>#VALUE!</v>
      </c>
      <c r="D203" s="2" t="e">
        <f>MONTH(C206)</f>
        <v>#VALUE!</v>
      </c>
    </row>
    <row r="204" spans="2:36" x14ac:dyDescent="0.15">
      <c r="B204" s="6" t="s">
        <v>14</v>
      </c>
      <c r="C204" s="69" t="e">
        <f>C206</f>
        <v>#VALUE!</v>
      </c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1"/>
    </row>
    <row r="205" spans="2:36" x14ac:dyDescent="0.15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15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15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20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15">
      <c r="B208" s="72" t="s">
        <v>19</v>
      </c>
      <c r="C208" s="74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6"/>
      <c r="AH208" s="27" t="s">
        <v>2</v>
      </c>
      <c r="AI208" s="28">
        <f>COUNT(C206:AG206)-AI207</f>
        <v>0</v>
      </c>
    </row>
    <row r="209" spans="2:36" s="26" customFormat="1" ht="13.5" customHeight="1" x14ac:dyDescent="0.15">
      <c r="B209" s="73"/>
      <c r="C209" s="74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6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15">
      <c r="B210" s="67" t="s">
        <v>0</v>
      </c>
      <c r="C210" s="68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60"/>
      <c r="AH210" s="27" t="s">
        <v>8</v>
      </c>
      <c r="AI210" s="31" t="e">
        <f>+AI209/AI208</f>
        <v>#DIV/0!</v>
      </c>
    </row>
    <row r="211" spans="2:36" s="26" customFormat="1" x14ac:dyDescent="0.15">
      <c r="B211" s="67"/>
      <c r="C211" s="68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60"/>
      <c r="AH211" s="27" t="s">
        <v>9</v>
      </c>
      <c r="AI211" s="29">
        <f>+COUNTA(C212:AG213)</f>
        <v>0</v>
      </c>
    </row>
    <row r="212" spans="2:36" s="26" customFormat="1" x14ac:dyDescent="0.15">
      <c r="B212" s="61" t="s">
        <v>7</v>
      </c>
      <c r="C212" s="63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5"/>
      <c r="AH212" s="32" t="s">
        <v>4</v>
      </c>
      <c r="AI212" s="33" t="e">
        <f>+AI211/AI208</f>
        <v>#DIV/0!</v>
      </c>
    </row>
    <row r="213" spans="2:36" s="26" customFormat="1" x14ac:dyDescent="0.15">
      <c r="B213" s="62"/>
      <c r="C213" s="64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6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15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21</v>
      </c>
      <c r="AI214" s="48">
        <f>_xlfn.AGGREGATE(9,6,C214:AG214)</f>
        <v>0</v>
      </c>
      <c r="AJ214" s="30"/>
    </row>
    <row r="215" spans="2:36" hidden="1" x14ac:dyDescent="0.15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22</v>
      </c>
      <c r="AI215" s="48">
        <f>_xlfn.AGGREGATE(9,6,C215:AG215)</f>
        <v>0</v>
      </c>
      <c r="AJ215" s="30"/>
    </row>
    <row r="216" spans="2:36" s="26" customFormat="1" x14ac:dyDescent="0.15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15">
      <c r="C217" s="2" t="e">
        <f>YEAR(C220)</f>
        <v>#VALUE!</v>
      </c>
      <c r="D217" s="2" t="e">
        <f>MONTH(C220)</f>
        <v>#VALUE!</v>
      </c>
    </row>
    <row r="218" spans="2:36" x14ac:dyDescent="0.15">
      <c r="B218" s="6" t="s">
        <v>14</v>
      </c>
      <c r="C218" s="69" t="e">
        <f>C220</f>
        <v>#VALUE!</v>
      </c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1"/>
    </row>
    <row r="219" spans="2:36" x14ac:dyDescent="0.15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15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15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20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15">
      <c r="B222" s="72" t="s">
        <v>19</v>
      </c>
      <c r="C222" s="74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6"/>
      <c r="AH222" s="27" t="s">
        <v>2</v>
      </c>
      <c r="AI222" s="28">
        <f>COUNT(C220:AG220)-AI221</f>
        <v>0</v>
      </c>
    </row>
    <row r="223" spans="2:36" s="26" customFormat="1" ht="13.5" customHeight="1" x14ac:dyDescent="0.15">
      <c r="B223" s="73"/>
      <c r="C223" s="74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6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15">
      <c r="B224" s="67" t="s">
        <v>0</v>
      </c>
      <c r="C224" s="68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60"/>
      <c r="AH224" s="27" t="s">
        <v>8</v>
      </c>
      <c r="AI224" s="31" t="e">
        <f>+AI223/AI222</f>
        <v>#DIV/0!</v>
      </c>
    </row>
    <row r="225" spans="2:36" s="26" customFormat="1" x14ac:dyDescent="0.15">
      <c r="B225" s="67"/>
      <c r="C225" s="68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60"/>
      <c r="AH225" s="27" t="s">
        <v>9</v>
      </c>
      <c r="AI225" s="29">
        <f>+COUNTA(C226:AG227)</f>
        <v>0</v>
      </c>
    </row>
    <row r="226" spans="2:36" s="26" customFormat="1" x14ac:dyDescent="0.15">
      <c r="B226" s="61" t="s">
        <v>7</v>
      </c>
      <c r="C226" s="63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5"/>
      <c r="AH226" s="32" t="s">
        <v>4</v>
      </c>
      <c r="AI226" s="33" t="e">
        <f>+AI225/AI222</f>
        <v>#DIV/0!</v>
      </c>
    </row>
    <row r="227" spans="2:36" s="26" customFormat="1" x14ac:dyDescent="0.15">
      <c r="B227" s="62"/>
      <c r="C227" s="64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6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15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21</v>
      </c>
      <c r="AI228" s="48">
        <f>_xlfn.AGGREGATE(9,6,C228:AG228)</f>
        <v>0</v>
      </c>
      <c r="AJ228" s="30"/>
    </row>
    <row r="229" spans="2:36" hidden="1" x14ac:dyDescent="0.15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22</v>
      </c>
      <c r="AI229" s="48">
        <f>_xlfn.AGGREGATE(9,6,C229:AG229)</f>
        <v>0</v>
      </c>
      <c r="AJ229" s="30"/>
    </row>
    <row r="230" spans="2:36" s="26" customFormat="1" x14ac:dyDescent="0.15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15">
      <c r="C231" s="2" t="e">
        <f>YEAR(C234)</f>
        <v>#VALUE!</v>
      </c>
      <c r="D231" s="2" t="e">
        <f>MONTH(C234)</f>
        <v>#VALUE!</v>
      </c>
    </row>
    <row r="232" spans="2:36" x14ac:dyDescent="0.15">
      <c r="B232" s="6" t="s">
        <v>14</v>
      </c>
      <c r="C232" s="69" t="e">
        <f>C234</f>
        <v>#VALUE!</v>
      </c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1"/>
    </row>
    <row r="233" spans="2:36" x14ac:dyDescent="0.15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15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15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20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15">
      <c r="B236" s="72" t="s">
        <v>19</v>
      </c>
      <c r="C236" s="74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6"/>
      <c r="AH236" s="27" t="s">
        <v>2</v>
      </c>
      <c r="AI236" s="28">
        <f>COUNT(C234:AG234)-AI235</f>
        <v>0</v>
      </c>
    </row>
    <row r="237" spans="2:36" s="26" customFormat="1" ht="13.5" customHeight="1" x14ac:dyDescent="0.15">
      <c r="B237" s="73"/>
      <c r="C237" s="74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6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15">
      <c r="B238" s="67" t="s">
        <v>0</v>
      </c>
      <c r="C238" s="68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60"/>
      <c r="AH238" s="27" t="s">
        <v>8</v>
      </c>
      <c r="AI238" s="31" t="e">
        <f>+AI237/AI236</f>
        <v>#DIV/0!</v>
      </c>
    </row>
    <row r="239" spans="2:36" s="26" customFormat="1" x14ac:dyDescent="0.15">
      <c r="B239" s="67"/>
      <c r="C239" s="68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60"/>
      <c r="AH239" s="27" t="s">
        <v>9</v>
      </c>
      <c r="AI239" s="29">
        <f>+COUNTA(C240:AG241)</f>
        <v>0</v>
      </c>
    </row>
    <row r="240" spans="2:36" s="26" customFormat="1" x14ac:dyDescent="0.15">
      <c r="B240" s="61" t="s">
        <v>7</v>
      </c>
      <c r="C240" s="63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5"/>
      <c r="AH240" s="32" t="s">
        <v>4</v>
      </c>
      <c r="AI240" s="33" t="e">
        <f>+AI239/AI236</f>
        <v>#DIV/0!</v>
      </c>
    </row>
    <row r="241" spans="2:36" s="26" customFormat="1" x14ac:dyDescent="0.15">
      <c r="B241" s="62"/>
      <c r="C241" s="64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6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15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21</v>
      </c>
      <c r="AI242" s="48">
        <f>_xlfn.AGGREGATE(9,6,C242:AG242)</f>
        <v>0</v>
      </c>
      <c r="AJ242" s="30"/>
    </row>
    <row r="243" spans="2:36" hidden="1" x14ac:dyDescent="0.15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22</v>
      </c>
      <c r="AI243" s="48">
        <f>_xlfn.AGGREGATE(9,6,C243:AG243)</f>
        <v>0</v>
      </c>
      <c r="AJ243" s="30"/>
    </row>
    <row r="244" spans="2:36" s="26" customFormat="1" x14ac:dyDescent="0.1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15">
      <c r="C245" s="2" t="e">
        <f>YEAR(C248)</f>
        <v>#VALUE!</v>
      </c>
      <c r="D245" s="2" t="e">
        <f>MONTH(C248)</f>
        <v>#VALUE!</v>
      </c>
    </row>
    <row r="246" spans="2:36" x14ac:dyDescent="0.15">
      <c r="B246" s="6" t="s">
        <v>14</v>
      </c>
      <c r="C246" s="69" t="e">
        <f>C248</f>
        <v>#VALUE!</v>
      </c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1"/>
    </row>
    <row r="247" spans="2:36" x14ac:dyDescent="0.15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15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15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20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15">
      <c r="B250" s="72" t="s">
        <v>19</v>
      </c>
      <c r="C250" s="74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6"/>
      <c r="AH250" s="27" t="s">
        <v>2</v>
      </c>
      <c r="AI250" s="28">
        <f>COUNT(C248:AG248)-AI249</f>
        <v>0</v>
      </c>
    </row>
    <row r="251" spans="2:36" s="26" customFormat="1" ht="13.5" customHeight="1" x14ac:dyDescent="0.15">
      <c r="B251" s="73"/>
      <c r="C251" s="74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6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15">
      <c r="B252" s="67" t="s">
        <v>0</v>
      </c>
      <c r="C252" s="68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60"/>
      <c r="AH252" s="27" t="s">
        <v>8</v>
      </c>
      <c r="AI252" s="31" t="e">
        <f>+AI251/AI250</f>
        <v>#DIV/0!</v>
      </c>
    </row>
    <row r="253" spans="2:36" s="26" customFormat="1" x14ac:dyDescent="0.15">
      <c r="B253" s="67"/>
      <c r="C253" s="68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60"/>
      <c r="AH253" s="27" t="s">
        <v>9</v>
      </c>
      <c r="AI253" s="29">
        <f>+COUNTA(C254:AG255)</f>
        <v>0</v>
      </c>
    </row>
    <row r="254" spans="2:36" s="26" customFormat="1" x14ac:dyDescent="0.15">
      <c r="B254" s="61" t="s">
        <v>7</v>
      </c>
      <c r="C254" s="63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5"/>
      <c r="AH254" s="32" t="s">
        <v>4</v>
      </c>
      <c r="AI254" s="33" t="e">
        <f>+AI253/AI250</f>
        <v>#DIV/0!</v>
      </c>
    </row>
    <row r="255" spans="2:36" s="26" customFormat="1" x14ac:dyDescent="0.15">
      <c r="B255" s="62"/>
      <c r="C255" s="64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6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15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21</v>
      </c>
      <c r="AI256" s="48">
        <f>_xlfn.AGGREGATE(9,6,C256:AG256)</f>
        <v>0</v>
      </c>
      <c r="AJ256" s="30"/>
    </row>
    <row r="257" spans="2:36" hidden="1" x14ac:dyDescent="0.15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22</v>
      </c>
      <c r="AI257" s="48">
        <f>_xlfn.AGGREGATE(9,6,C257:AG257)</f>
        <v>0</v>
      </c>
      <c r="AJ257" s="30"/>
    </row>
    <row r="259" spans="2:36" hidden="1" x14ac:dyDescent="0.15">
      <c r="C259" s="2" t="e">
        <f>YEAR(C262)</f>
        <v>#VALUE!</v>
      </c>
      <c r="D259" s="2" t="e">
        <f>MONTH(C262)</f>
        <v>#VALUE!</v>
      </c>
    </row>
    <row r="260" spans="2:36" x14ac:dyDescent="0.15">
      <c r="B260" s="6" t="s">
        <v>14</v>
      </c>
      <c r="C260" s="69" t="e">
        <f>C262</f>
        <v>#VALUE!</v>
      </c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1"/>
    </row>
    <row r="261" spans="2:36" x14ac:dyDescent="0.15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15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15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20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15">
      <c r="B264" s="72" t="s">
        <v>19</v>
      </c>
      <c r="C264" s="74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6"/>
      <c r="AH264" s="27" t="s">
        <v>2</v>
      </c>
      <c r="AI264" s="28">
        <f>COUNT(C262:AG262)-AI263</f>
        <v>0</v>
      </c>
    </row>
    <row r="265" spans="2:36" s="26" customFormat="1" ht="13.5" customHeight="1" x14ac:dyDescent="0.15">
      <c r="B265" s="73"/>
      <c r="C265" s="74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6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15">
      <c r="B266" s="67" t="s">
        <v>0</v>
      </c>
      <c r="C266" s="68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60"/>
      <c r="AH266" s="27" t="s">
        <v>8</v>
      </c>
      <c r="AI266" s="31" t="e">
        <f>+AI265/AI264</f>
        <v>#DIV/0!</v>
      </c>
    </row>
    <row r="267" spans="2:36" s="26" customFormat="1" x14ac:dyDescent="0.15">
      <c r="B267" s="67"/>
      <c r="C267" s="68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60"/>
      <c r="AH267" s="27" t="s">
        <v>9</v>
      </c>
      <c r="AI267" s="29">
        <f>+COUNTA(C268:AG269)</f>
        <v>0</v>
      </c>
    </row>
    <row r="268" spans="2:36" s="26" customFormat="1" x14ac:dyDescent="0.15">
      <c r="B268" s="61" t="s">
        <v>7</v>
      </c>
      <c r="C268" s="63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5"/>
      <c r="AH268" s="32" t="s">
        <v>4</v>
      </c>
      <c r="AI268" s="33" t="e">
        <f>+AI267/AI264</f>
        <v>#DIV/0!</v>
      </c>
    </row>
    <row r="269" spans="2:36" s="26" customFormat="1" x14ac:dyDescent="0.15">
      <c r="B269" s="62"/>
      <c r="C269" s="64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6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15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21</v>
      </c>
      <c r="AI270" s="48">
        <f>_xlfn.AGGREGATE(9,6,C270:AG270)</f>
        <v>0</v>
      </c>
      <c r="AJ270" s="30"/>
    </row>
    <row r="271" spans="2:36" hidden="1" x14ac:dyDescent="0.15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22</v>
      </c>
      <c r="AI271" s="48">
        <f>_xlfn.AGGREGATE(9,6,C271:AG271)</f>
        <v>0</v>
      </c>
      <c r="AJ271" s="30"/>
    </row>
    <row r="273" spans="2:36" hidden="1" x14ac:dyDescent="0.15">
      <c r="C273" s="2" t="e">
        <f>YEAR(C276)</f>
        <v>#VALUE!</v>
      </c>
      <c r="D273" s="2" t="e">
        <f>MONTH(C276)</f>
        <v>#VALUE!</v>
      </c>
    </row>
    <row r="274" spans="2:36" x14ac:dyDescent="0.15">
      <c r="B274" s="6" t="s">
        <v>14</v>
      </c>
      <c r="C274" s="69" t="e">
        <f>C276</f>
        <v>#VALUE!</v>
      </c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1"/>
    </row>
    <row r="275" spans="2:36" x14ac:dyDescent="0.15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15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15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20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15">
      <c r="B278" s="72" t="s">
        <v>19</v>
      </c>
      <c r="C278" s="7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6"/>
      <c r="AH278" s="27" t="s">
        <v>2</v>
      </c>
      <c r="AI278" s="28">
        <f>COUNT(C276:AG276)-AI277</f>
        <v>0</v>
      </c>
    </row>
    <row r="279" spans="2:36" s="26" customFormat="1" ht="13.5" customHeight="1" x14ac:dyDescent="0.15">
      <c r="B279" s="73"/>
      <c r="C279" s="74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6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15">
      <c r="B280" s="67" t="s">
        <v>0</v>
      </c>
      <c r="C280" s="68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60"/>
      <c r="AH280" s="27" t="s">
        <v>8</v>
      </c>
      <c r="AI280" s="31" t="e">
        <f>+AI279/AI278</f>
        <v>#DIV/0!</v>
      </c>
    </row>
    <row r="281" spans="2:36" s="26" customFormat="1" x14ac:dyDescent="0.15">
      <c r="B281" s="67"/>
      <c r="C281" s="68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60"/>
      <c r="AH281" s="27" t="s">
        <v>9</v>
      </c>
      <c r="AI281" s="29">
        <f>+COUNTA(C282:AG283)</f>
        <v>0</v>
      </c>
    </row>
    <row r="282" spans="2:36" s="26" customFormat="1" x14ac:dyDescent="0.15">
      <c r="B282" s="61" t="s">
        <v>7</v>
      </c>
      <c r="C282" s="63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5"/>
      <c r="AH282" s="32" t="s">
        <v>4</v>
      </c>
      <c r="AI282" s="33" t="e">
        <f>+AI281/AI278</f>
        <v>#DIV/0!</v>
      </c>
    </row>
    <row r="283" spans="2:36" s="26" customFormat="1" x14ac:dyDescent="0.15">
      <c r="B283" s="62"/>
      <c r="C283" s="64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6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15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21</v>
      </c>
      <c r="AI284" s="48">
        <f>_xlfn.AGGREGATE(9,6,C284:AG284)</f>
        <v>0</v>
      </c>
      <c r="AJ284" s="30"/>
    </row>
    <row r="285" spans="2:36" hidden="1" x14ac:dyDescent="0.15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22</v>
      </c>
      <c r="AI285" s="48">
        <f>_xlfn.AGGREGATE(9,6,C285:AG285)</f>
        <v>0</v>
      </c>
      <c r="AJ285" s="30"/>
    </row>
    <row r="287" spans="2:36" hidden="1" x14ac:dyDescent="0.15">
      <c r="C287" s="2" t="e">
        <f>YEAR(C290)</f>
        <v>#VALUE!</v>
      </c>
      <c r="D287" s="2" t="e">
        <f>MONTH(C290)</f>
        <v>#VALUE!</v>
      </c>
    </row>
    <row r="288" spans="2:36" x14ac:dyDescent="0.15">
      <c r="B288" s="6" t="s">
        <v>14</v>
      </c>
      <c r="C288" s="69" t="e">
        <f>C290</f>
        <v>#VALUE!</v>
      </c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1"/>
    </row>
    <row r="289" spans="2:36" x14ac:dyDescent="0.15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15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15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20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15">
      <c r="B292" s="72" t="s">
        <v>19</v>
      </c>
      <c r="C292" s="74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6"/>
      <c r="AH292" s="27" t="s">
        <v>2</v>
      </c>
      <c r="AI292" s="28">
        <f>COUNT(C290:AG290)-AI291</f>
        <v>0</v>
      </c>
    </row>
    <row r="293" spans="2:36" s="26" customFormat="1" ht="13.5" customHeight="1" x14ac:dyDescent="0.15">
      <c r="B293" s="73"/>
      <c r="C293" s="74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6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15">
      <c r="B294" s="67" t="s">
        <v>0</v>
      </c>
      <c r="C294" s="68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60"/>
      <c r="AH294" s="27" t="s">
        <v>8</v>
      </c>
      <c r="AI294" s="31" t="e">
        <f>+AI293/AI292</f>
        <v>#DIV/0!</v>
      </c>
    </row>
    <row r="295" spans="2:36" s="26" customFormat="1" x14ac:dyDescent="0.15">
      <c r="B295" s="67"/>
      <c r="C295" s="68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60"/>
      <c r="AH295" s="27" t="s">
        <v>9</v>
      </c>
      <c r="AI295" s="29">
        <f>+COUNTA(C296:AG297)</f>
        <v>0</v>
      </c>
    </row>
    <row r="296" spans="2:36" s="26" customFormat="1" x14ac:dyDescent="0.15">
      <c r="B296" s="61" t="s">
        <v>7</v>
      </c>
      <c r="C296" s="63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5"/>
      <c r="AH296" s="32" t="s">
        <v>4</v>
      </c>
      <c r="AI296" s="33" t="e">
        <f>+AI295/AI292</f>
        <v>#DIV/0!</v>
      </c>
    </row>
    <row r="297" spans="2:36" s="26" customFormat="1" x14ac:dyDescent="0.15">
      <c r="B297" s="62"/>
      <c r="C297" s="64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6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15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21</v>
      </c>
      <c r="AI298" s="48">
        <f>_xlfn.AGGREGATE(9,6,C298:AG298)</f>
        <v>0</v>
      </c>
      <c r="AJ298" s="30"/>
    </row>
    <row r="299" spans="2:36" hidden="1" x14ac:dyDescent="0.15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22</v>
      </c>
      <c r="AI299" s="48">
        <f>_xlfn.AGGREGATE(9,6,C299:AG299)</f>
        <v>0</v>
      </c>
      <c r="AJ299" s="30"/>
    </row>
  </sheetData>
  <mergeCells count="2063"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</mergeCells>
  <phoneticPr fontId="2"/>
  <conditionalFormatting sqref="AI16">
    <cfRule type="cellIs" dxfId="565" priority="585" operator="lessThan">
      <formula>0.285</formula>
    </cfRule>
  </conditionalFormatting>
  <conditionalFormatting sqref="C10:AG11">
    <cfRule type="expression" dxfId="564" priority="586">
      <formula>WEEKDAY(C$10)=7</formula>
    </cfRule>
    <cfRule type="expression" dxfId="563" priority="587">
      <formula>WEEKDAY(C$10)=1</formula>
    </cfRule>
  </conditionalFormatting>
  <conditionalFormatting sqref="C24:AG25">
    <cfRule type="expression" dxfId="562" priority="583">
      <formula>WEEKDAY(C$24)=7</formula>
    </cfRule>
    <cfRule type="expression" dxfId="561" priority="584">
      <formula>WEEKDAY(C$24)=1</formula>
    </cfRule>
  </conditionalFormatting>
  <conditionalFormatting sqref="C38:AG39">
    <cfRule type="expression" dxfId="560" priority="581">
      <formula>WEEKDAY(C$38)=7</formula>
    </cfRule>
    <cfRule type="expression" dxfId="559" priority="582">
      <formula>WEEKDAY(C$38)=1</formula>
    </cfRule>
  </conditionalFormatting>
  <conditionalFormatting sqref="C52:AG53">
    <cfRule type="expression" dxfId="558" priority="579">
      <formula>WEEKDAY(C$52)=7</formula>
    </cfRule>
    <cfRule type="expression" dxfId="557" priority="580">
      <formula>WEEKDAY(C$52)=1</formula>
    </cfRule>
  </conditionalFormatting>
  <conditionalFormatting sqref="C66:AG67">
    <cfRule type="expression" dxfId="556" priority="577">
      <formula>WEEKDAY(C$66)=7</formula>
    </cfRule>
    <cfRule type="expression" dxfId="555" priority="578">
      <formula>WEEKDAY(C$66)=1</formula>
    </cfRule>
  </conditionalFormatting>
  <conditionalFormatting sqref="C80:AG81">
    <cfRule type="expression" dxfId="554" priority="575">
      <formula>WEEKDAY(C$80)=7</formula>
    </cfRule>
    <cfRule type="expression" dxfId="553" priority="576">
      <formula>WEEKDAY(C$80)=1</formula>
    </cfRule>
  </conditionalFormatting>
  <conditionalFormatting sqref="C94:AG95">
    <cfRule type="expression" dxfId="552" priority="573">
      <formula>WEEKDAY(C$94)=7</formula>
    </cfRule>
    <cfRule type="expression" dxfId="551" priority="574">
      <formula>WEEKDAY(C$94)=1</formula>
    </cfRule>
  </conditionalFormatting>
  <conditionalFormatting sqref="C108:AG109">
    <cfRule type="expression" dxfId="550" priority="571">
      <formula>WEEKDAY(C$108)=7</formula>
    </cfRule>
    <cfRule type="expression" dxfId="549" priority="572">
      <formula>WEEKDAY(C$108)=1</formula>
    </cfRule>
  </conditionalFormatting>
  <conditionalFormatting sqref="C122:AG123">
    <cfRule type="expression" dxfId="548" priority="569">
      <formula>WEEKDAY(C$122)=7</formula>
    </cfRule>
    <cfRule type="expression" dxfId="547" priority="570">
      <formula>WEEKDAY(C$122)=1</formula>
    </cfRule>
  </conditionalFormatting>
  <conditionalFormatting sqref="C136:AG137">
    <cfRule type="expression" dxfId="546" priority="567">
      <formula>WEEKDAY(C$136)=7</formula>
    </cfRule>
    <cfRule type="expression" dxfId="545" priority="568">
      <formula>WEEKDAY(C$136)=1</formula>
    </cfRule>
  </conditionalFormatting>
  <conditionalFormatting sqref="C150:AG151">
    <cfRule type="expression" dxfId="544" priority="565">
      <formula>WEEKDAY(C$150)=7</formula>
    </cfRule>
    <cfRule type="expression" dxfId="543" priority="566">
      <formula>WEEKDAY(C$150)=1</formula>
    </cfRule>
  </conditionalFormatting>
  <conditionalFormatting sqref="C164:AG165">
    <cfRule type="expression" dxfId="542" priority="563">
      <formula>WEEKDAY(C$164)=7</formula>
    </cfRule>
    <cfRule type="expression" dxfId="541" priority="564">
      <formula>WEEKDAY(C$164)=1</formula>
    </cfRule>
  </conditionalFormatting>
  <conditionalFormatting sqref="C178:AG179">
    <cfRule type="expression" dxfId="540" priority="561">
      <formula>WEEKDAY(C$178)=7</formula>
    </cfRule>
    <cfRule type="expression" dxfId="539" priority="562">
      <formula>WEEKDAY(C$178)=1</formula>
    </cfRule>
  </conditionalFormatting>
  <conditionalFormatting sqref="C192:AG193">
    <cfRule type="expression" dxfId="538" priority="559">
      <formula>WEEKDAY(C$192)=7</formula>
    </cfRule>
    <cfRule type="expression" dxfId="537" priority="560">
      <formula>WEEKDAY(C$192)=1</formula>
    </cfRule>
  </conditionalFormatting>
  <conditionalFormatting sqref="C206:AG207">
    <cfRule type="expression" dxfId="536" priority="557">
      <formula>WEEKDAY(C$206)=7</formula>
    </cfRule>
    <cfRule type="expression" dxfId="535" priority="558">
      <formula>WEEKDAY(C$206)=1</formula>
    </cfRule>
  </conditionalFormatting>
  <conditionalFormatting sqref="C220:AG221">
    <cfRule type="expression" dxfId="534" priority="555">
      <formula>WEEKDAY(C$220)=7</formula>
    </cfRule>
    <cfRule type="expression" dxfId="533" priority="556">
      <formula>WEEKDAY(C$220)=1</formula>
    </cfRule>
  </conditionalFormatting>
  <conditionalFormatting sqref="C234:AG235">
    <cfRule type="expression" dxfId="532" priority="553">
      <formula>WEEKDAY(C$234)=7</formula>
    </cfRule>
    <cfRule type="expression" dxfId="531" priority="554">
      <formula>WEEKDAY(C$234)=1</formula>
    </cfRule>
  </conditionalFormatting>
  <conditionalFormatting sqref="C248:AG249">
    <cfRule type="expression" dxfId="530" priority="551">
      <formula>WEEKDAY(C$248)=7</formula>
    </cfRule>
    <cfRule type="expression" dxfId="529" priority="552">
      <formula>WEEKDAY(C$248)=1</formula>
    </cfRule>
  </conditionalFormatting>
  <conditionalFormatting sqref="C262:AG263">
    <cfRule type="expression" dxfId="528" priority="549">
      <formula>WEEKDAY(C$262)=7</formula>
    </cfRule>
    <cfRule type="expression" dxfId="527" priority="550">
      <formula>WEEKDAY(C$262)=1</formula>
    </cfRule>
  </conditionalFormatting>
  <conditionalFormatting sqref="C276:AG277">
    <cfRule type="expression" dxfId="526" priority="547">
      <formula>WEEKDAY(C$276)=7</formula>
    </cfRule>
    <cfRule type="expression" dxfId="525" priority="548">
      <formula>WEEKDAY(C$276)=1</formula>
    </cfRule>
  </conditionalFormatting>
  <conditionalFormatting sqref="C290:AG291">
    <cfRule type="expression" dxfId="524" priority="545">
      <formula>WEEKDAY(C$290)=7</formula>
    </cfRule>
    <cfRule type="expression" dxfId="523" priority="546">
      <formula>WEEKDAY(C$290)=1</formula>
    </cfRule>
  </conditionalFormatting>
  <conditionalFormatting sqref="AG2:AH5">
    <cfRule type="expression" dxfId="522" priority="544">
      <formula>$AG$4="未達成"</formula>
    </cfRule>
  </conditionalFormatting>
  <conditionalFormatting sqref="C38:AG38">
    <cfRule type="expression" dxfId="521" priority="543">
      <formula>OR(C38=0,C38=C38-DAY(C38)-WEEKDAY(C38-DAY(C38)-5,3)+7*4)</formula>
    </cfRule>
  </conditionalFormatting>
  <conditionalFormatting sqref="C24:AG24">
    <cfRule type="expression" dxfId="520" priority="542">
      <formula>OR(C24=0,C24=C24-DAY(C24)-WEEKDAY(C24-DAY(C24)-5,3)+7*4)</formula>
    </cfRule>
  </conditionalFormatting>
  <conditionalFormatting sqref="C14:E17 H14:L17 O14:S17 V14:Z17 AC14:AG17">
    <cfRule type="cellIs" dxfId="519" priority="540" operator="equal">
      <formula>"雨"</formula>
    </cfRule>
    <cfRule type="cellIs" dxfId="518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10:AG10">
    <cfRule type="expression" dxfId="517" priority="538">
      <formula>OR(C10=0,C10=C10-DAY(C10)-WEEKDAY(C10-DAY(C10)-5,3)+7*4)</formula>
    </cfRule>
  </conditionalFormatting>
  <conditionalFormatting sqref="C28:D31 U28:U31 G28:G31 AG28:AG31">
    <cfRule type="cellIs" dxfId="516" priority="536" operator="equal">
      <formula>"雨"</formula>
    </cfRule>
    <cfRule type="cellIs" dxfId="515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514" priority="534" operator="lessThan">
      <formula>0.285</formula>
    </cfRule>
  </conditionalFormatting>
  <conditionalFormatting sqref="C42:D45 N42:N45 U42:U45 AB42:AB45 AG42:AG45 G42:G45">
    <cfRule type="cellIs" dxfId="513" priority="532" operator="equal">
      <formula>"雨"</formula>
    </cfRule>
    <cfRule type="cellIs" dxfId="512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511" priority="529" operator="equal">
      <formula>"雨"</formula>
    </cfRule>
    <cfRule type="cellIs" dxfId="510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52:AG52">
    <cfRule type="expression" dxfId="509" priority="527">
      <formula>OR(C52=0,C52=C52-DAY(C52)-WEEKDAY(C52-DAY(C52)-5,3)+7*4)</formula>
    </cfRule>
  </conditionalFormatting>
  <conditionalFormatting sqref="C70:D73 Y70:Y73 AF70:AG73 R70:R73 K70:K73">
    <cfRule type="cellIs" dxfId="508" priority="525" operator="equal">
      <formula>"雨"</formula>
    </cfRule>
    <cfRule type="cellIs" dxfId="507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66:AG66">
    <cfRule type="expression" dxfId="506" priority="523">
      <formula>OR(C66=0,C66=C66-DAY(C66)-WEEKDAY(C66-DAY(C66)-5,3)+7*4)</formula>
    </cfRule>
  </conditionalFormatting>
  <conditionalFormatting sqref="C84:C87 M84:M87 T84:T87 AA84:AA87 AF84:AG87 F84:F87">
    <cfRule type="cellIs" dxfId="505" priority="521" operator="equal">
      <formula>"雨"</formula>
    </cfRule>
    <cfRule type="cellIs" dxfId="504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80:AG80">
    <cfRule type="expression" dxfId="503" priority="519">
      <formula>OR(C80=0,C80=C80-DAY(C80)-WEEKDAY(C80-DAY(C80)-5,3)+7*4)</formula>
    </cfRule>
  </conditionalFormatting>
  <conditionalFormatting sqref="C98:C101 AF98:AG101 F98:F101 M98:M101 T98:T101 AA98:AA101">
    <cfRule type="cellIs" dxfId="502" priority="517" operator="equal">
      <formula>"雨"</formula>
    </cfRule>
    <cfRule type="cellIs" dxfId="501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94:AG94">
    <cfRule type="expression" dxfId="500" priority="515">
      <formula>OR(C94=0,C94=C94-DAY(C94)-WEEKDAY(C94-DAY(C94)-5,3)+7*4)</formula>
    </cfRule>
  </conditionalFormatting>
  <conditionalFormatting sqref="C112:C115 H112:H115 O112:O115 V112:V115 AC112:AC115 AG112:AG115">
    <cfRule type="cellIs" dxfId="499" priority="513" operator="equal">
      <formula>"雨"</formula>
    </cfRule>
    <cfRule type="cellIs" dxfId="498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C108:AG108">
    <cfRule type="expression" dxfId="497" priority="511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496" priority="509" operator="equal">
      <formula>"雨"</formula>
    </cfRule>
    <cfRule type="cellIs" dxfId="495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22:AG122">
    <cfRule type="expression" dxfId="494" priority="507">
      <formula>OR(C122=0,C122=C122-DAY(C122)-WEEKDAY(C122-DAY(C122)-5,3)+7*4)</formula>
    </cfRule>
  </conditionalFormatting>
  <conditionalFormatting sqref="C140:E143 O140:S143 V140:Z143 AC140:AG143 H140:L143">
    <cfRule type="cellIs" dxfId="493" priority="505" operator="equal">
      <formula>"雨"</formula>
    </cfRule>
    <cfRule type="cellIs" dxfId="492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C136:AG136">
    <cfRule type="expression" dxfId="491" priority="503">
      <formula>OR(C136=0,C136=C136-DAY(C136)-WEEKDAY(C136-DAY(C136)-5,3)+7*4)</formula>
    </cfRule>
  </conditionalFormatting>
  <conditionalFormatting sqref="E154:I157 S154:W157 L154:P157 Z154:AG157">
    <cfRule type="cellIs" dxfId="490" priority="501" operator="equal">
      <formula>"雨"</formula>
    </cfRule>
    <cfRule type="cellIs" dxfId="489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C150:AG150">
    <cfRule type="expression" dxfId="488" priority="499">
      <formula>OR(C150=0,C150=C150-DAY(C150)-WEEKDAY(C150-DAY(C150)-5,3)+7*4)</formula>
    </cfRule>
  </conditionalFormatting>
  <conditionalFormatting sqref="AI17">
    <cfRule type="expression" dxfId="487" priority="498">
      <formula>AI17="NG"</formula>
    </cfRule>
  </conditionalFormatting>
  <conditionalFormatting sqref="C168:AG171">
    <cfRule type="cellIs" dxfId="486" priority="496" operator="equal">
      <formula>"雨"</formula>
    </cfRule>
    <cfRule type="cellIs" dxfId="485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64:AG164">
    <cfRule type="expression" dxfId="484" priority="494">
      <formula>OR(C164=0,C164=C164-DAY(C164)-WEEKDAY(C164-DAY(C164)-5,3)+7*4)</formula>
    </cfRule>
  </conditionalFormatting>
  <conditionalFormatting sqref="C182:AG185">
    <cfRule type="cellIs" dxfId="483" priority="492" operator="equal">
      <formula>"雨"</formula>
    </cfRule>
    <cfRule type="cellIs" dxfId="482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78:AG178">
    <cfRule type="expression" dxfId="481" priority="490">
      <formula>OR(C178=0,C178=C178-DAY(C178)-WEEKDAY(C178-DAY(C178)-5,3)+7*4)</formula>
    </cfRule>
  </conditionalFormatting>
  <conditionalFormatting sqref="C196:AG199">
    <cfRule type="cellIs" dxfId="480" priority="488" operator="equal">
      <formula>"雨"</formula>
    </cfRule>
    <cfRule type="cellIs" dxfId="479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192:AG192">
    <cfRule type="expression" dxfId="478" priority="486">
      <formula>OR(C192=0,C192=C192-DAY(C192)-WEEKDAY(C192-DAY(C192)-5,3)+7*4)</formula>
    </cfRule>
  </conditionalFormatting>
  <conditionalFormatting sqref="C210:AG213">
    <cfRule type="cellIs" dxfId="477" priority="484" operator="equal">
      <formula>"雨"</formula>
    </cfRule>
    <cfRule type="cellIs" dxfId="476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06:AG206">
    <cfRule type="expression" dxfId="475" priority="482">
      <formula>OR(C206=0,C206=C206-DAY(C206)-WEEKDAY(C206-DAY(C206)-5,3)+7*4)</formula>
    </cfRule>
  </conditionalFormatting>
  <conditionalFormatting sqref="C224:AG227">
    <cfRule type="cellIs" dxfId="474" priority="480" operator="equal">
      <formula>"雨"</formula>
    </cfRule>
    <cfRule type="cellIs" dxfId="473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20:AG220">
    <cfRule type="expression" dxfId="472" priority="478">
      <formula>OR(C220=0,C220=C220-DAY(C220)-WEEKDAY(C220-DAY(C220)-5,3)+7*4)</formula>
    </cfRule>
  </conditionalFormatting>
  <conditionalFormatting sqref="C238:AG241">
    <cfRule type="cellIs" dxfId="471" priority="476" operator="equal">
      <formula>"雨"</formula>
    </cfRule>
    <cfRule type="cellIs" dxfId="470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34:AG234">
    <cfRule type="expression" dxfId="469" priority="474">
      <formula>OR(C234=0,C234=C234-DAY(C234)-WEEKDAY(C234-DAY(C234)-5,3)+7*4)</formula>
    </cfRule>
  </conditionalFormatting>
  <conditionalFormatting sqref="C252:AG255">
    <cfRule type="cellIs" dxfId="468" priority="472" operator="equal">
      <formula>"雨"</formula>
    </cfRule>
    <cfRule type="cellIs" dxfId="467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48:AG248">
    <cfRule type="expression" dxfId="466" priority="470">
      <formula>OR(C248=0,C248=C248-DAY(C248)-WEEKDAY(C248-DAY(C248)-5,3)+7*4)</formula>
    </cfRule>
  </conditionalFormatting>
  <conditionalFormatting sqref="C266:AG269">
    <cfRule type="cellIs" dxfId="465" priority="468" operator="equal">
      <formula>"雨"</formula>
    </cfRule>
    <cfRule type="cellIs" dxfId="464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62:AG262">
    <cfRule type="expression" dxfId="463" priority="466">
      <formula>OR(C262=0,C262=C262-DAY(C262)-WEEKDAY(C262-DAY(C262)-5,3)+7*4)</formula>
    </cfRule>
  </conditionalFormatting>
  <conditionalFormatting sqref="C280:AG283">
    <cfRule type="cellIs" dxfId="462" priority="464" operator="equal">
      <formula>"雨"</formula>
    </cfRule>
    <cfRule type="cellIs" dxfId="461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76:AG276">
    <cfRule type="expression" dxfId="460" priority="462">
      <formula>OR(C276=0,C276=C276-DAY(C276)-WEEKDAY(C276-DAY(C276)-5,3)+7*4)</formula>
    </cfRule>
  </conditionalFormatting>
  <conditionalFormatting sqref="C294:AG297">
    <cfRule type="cellIs" dxfId="459" priority="460" operator="equal">
      <formula>"雨"</formula>
    </cfRule>
    <cfRule type="cellIs" dxfId="458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C290:AG290">
    <cfRule type="expression" dxfId="457" priority="458">
      <formula>OR(C290=0,C290=C290-DAY(C290)-WEEKDAY(C290-DAY(C290)-5,3)+7*4)</formula>
    </cfRule>
  </conditionalFormatting>
  <conditionalFormatting sqref="T126:T129">
    <cfRule type="cellIs" dxfId="456" priority="223" operator="equal">
      <formula>"雨"</formula>
    </cfRule>
    <cfRule type="cellIs" dxfId="455" priority="224" operator="equal">
      <formula>"休"</formula>
    </cfRule>
  </conditionalFormatting>
  <conditionalFormatting sqref="AF112:AF115">
    <cfRule type="cellIs" dxfId="454" priority="456" operator="equal">
      <formula>"雨"</formula>
    </cfRule>
    <cfRule type="cellIs" dxfId="453" priority="457" operator="equal">
      <formula>"休"</formula>
    </cfRule>
  </conditionalFormatting>
  <conditionalFormatting sqref="C126:C129">
    <cfRule type="cellIs" dxfId="452" priority="454" operator="equal">
      <formula>"雨"</formula>
    </cfRule>
    <cfRule type="cellIs" dxfId="451" priority="455" operator="equal">
      <formula>"休"</formula>
    </cfRule>
  </conditionalFormatting>
  <conditionalFormatting sqref="Q154:R157">
    <cfRule type="cellIs" dxfId="450" priority="452" operator="equal">
      <formula>"雨"</formula>
    </cfRule>
    <cfRule type="cellIs" dxfId="449" priority="453" operator="equal">
      <formula>"休"</formula>
    </cfRule>
  </conditionalFormatting>
  <conditionalFormatting sqref="J154:K157">
    <cfRule type="cellIs" dxfId="448" priority="450" operator="equal">
      <formula>"雨"</formula>
    </cfRule>
    <cfRule type="cellIs" dxfId="447" priority="451" operator="equal">
      <formula>"休"</formula>
    </cfRule>
  </conditionalFormatting>
  <conditionalFormatting sqref="C154:D157">
    <cfRule type="cellIs" dxfId="446" priority="448" operator="equal">
      <formula>"雨"</formula>
    </cfRule>
    <cfRule type="cellIs" dxfId="445" priority="449" operator="equal">
      <formula>"休"</formula>
    </cfRule>
  </conditionalFormatting>
  <conditionalFormatting sqref="X154:Y157">
    <cfRule type="cellIs" dxfId="444" priority="446" operator="equal">
      <formula>"雨"</formula>
    </cfRule>
    <cfRule type="cellIs" dxfId="443" priority="447" operator="equal">
      <formula>"休"</formula>
    </cfRule>
  </conditionalFormatting>
  <conditionalFormatting sqref="AI44">
    <cfRule type="cellIs" dxfId="442" priority="445" operator="lessThan">
      <formula>0.285</formula>
    </cfRule>
  </conditionalFormatting>
  <conditionalFormatting sqref="AI58">
    <cfRule type="cellIs" dxfId="441" priority="444" operator="lessThan">
      <formula>0.285</formula>
    </cfRule>
  </conditionalFormatting>
  <conditionalFormatting sqref="AI72">
    <cfRule type="cellIs" dxfId="440" priority="443" operator="lessThan">
      <formula>0.285</formula>
    </cfRule>
  </conditionalFormatting>
  <conditionalFormatting sqref="AI86">
    <cfRule type="cellIs" dxfId="439" priority="442" operator="lessThan">
      <formula>0.285</formula>
    </cfRule>
  </conditionalFormatting>
  <conditionalFormatting sqref="AI100">
    <cfRule type="cellIs" dxfId="438" priority="441" operator="lessThan">
      <formula>0.285</formula>
    </cfRule>
  </conditionalFormatting>
  <conditionalFormatting sqref="AI114">
    <cfRule type="cellIs" dxfId="437" priority="440" operator="lessThan">
      <formula>0.285</formula>
    </cfRule>
  </conditionalFormatting>
  <conditionalFormatting sqref="AI128">
    <cfRule type="cellIs" dxfId="436" priority="439" operator="lessThan">
      <formula>0.285</formula>
    </cfRule>
  </conditionalFormatting>
  <conditionalFormatting sqref="AI142">
    <cfRule type="cellIs" dxfId="435" priority="438" operator="lessThan">
      <formula>0.285</formula>
    </cfRule>
  </conditionalFormatting>
  <conditionalFormatting sqref="AI156">
    <cfRule type="cellIs" dxfId="434" priority="437" operator="lessThan">
      <formula>0.285</formula>
    </cfRule>
  </conditionalFormatting>
  <conditionalFormatting sqref="AI170">
    <cfRule type="cellIs" dxfId="433" priority="436" operator="lessThan">
      <formula>0.285</formula>
    </cfRule>
  </conditionalFormatting>
  <conditionalFormatting sqref="AI184">
    <cfRule type="cellIs" dxfId="432" priority="435" operator="lessThan">
      <formula>0.285</formula>
    </cfRule>
  </conditionalFormatting>
  <conditionalFormatting sqref="AI198">
    <cfRule type="cellIs" dxfId="431" priority="434" operator="lessThan">
      <formula>0.285</formula>
    </cfRule>
  </conditionalFormatting>
  <conditionalFormatting sqref="AI212">
    <cfRule type="cellIs" dxfId="430" priority="433" operator="lessThan">
      <formula>0.285</formula>
    </cfRule>
  </conditionalFormatting>
  <conditionalFormatting sqref="AI226">
    <cfRule type="cellIs" dxfId="429" priority="432" operator="lessThan">
      <formula>0.285</formula>
    </cfRule>
  </conditionalFormatting>
  <conditionalFormatting sqref="AI240">
    <cfRule type="cellIs" dxfId="428" priority="431" operator="lessThan">
      <formula>0.285</formula>
    </cfRule>
  </conditionalFormatting>
  <conditionalFormatting sqref="AI254">
    <cfRule type="cellIs" dxfId="427" priority="430" operator="lessThan">
      <formula>0.285</formula>
    </cfRule>
  </conditionalFormatting>
  <conditionalFormatting sqref="AI268">
    <cfRule type="cellIs" dxfId="426" priority="429" operator="lessThan">
      <formula>0.285</formula>
    </cfRule>
  </conditionalFormatting>
  <conditionalFormatting sqref="AI282">
    <cfRule type="cellIs" dxfId="425" priority="428" operator="lessThan">
      <formula>0.285</formula>
    </cfRule>
  </conditionalFormatting>
  <conditionalFormatting sqref="AI296">
    <cfRule type="cellIs" dxfId="424" priority="427" operator="lessThan">
      <formula>0.285</formula>
    </cfRule>
  </conditionalFormatting>
  <conditionalFormatting sqref="E30:F31">
    <cfRule type="cellIs" dxfId="423" priority="425" operator="equal">
      <formula>"雨"</formula>
    </cfRule>
    <cfRule type="cellIs" dxfId="422" priority="426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423" operator="equal">
      <formula>"雨"</formula>
    </cfRule>
    <cfRule type="cellIs" dxfId="406" priority="424" operator="equal">
      <formula>"休"</formula>
    </cfRule>
  </conditionalFormatting>
  <conditionalFormatting sqref="N28:N31">
    <cfRule type="cellIs" dxfId="405" priority="421" operator="equal">
      <formula>"雨"</formula>
    </cfRule>
    <cfRule type="cellIs" dxfId="404" priority="422" operator="equal">
      <formula>"休"</formula>
    </cfRule>
  </conditionalFormatting>
  <conditionalFormatting sqref="L30:M31">
    <cfRule type="cellIs" dxfId="403" priority="419" operator="equal">
      <formula>"雨"</formula>
    </cfRule>
    <cfRule type="cellIs" dxfId="402" priority="420" operator="equal">
      <formula>"休"</formula>
    </cfRule>
  </conditionalFormatting>
  <conditionalFormatting sqref="L28:M29">
    <cfRule type="cellIs" dxfId="401" priority="417" operator="equal">
      <formula>"雨"</formula>
    </cfRule>
    <cfRule type="cellIs" dxfId="400" priority="418" operator="equal">
      <formula>"休"</formula>
    </cfRule>
  </conditionalFormatting>
  <conditionalFormatting sqref="T28:T31">
    <cfRule type="cellIs" dxfId="399" priority="415" operator="equal">
      <formula>"雨"</formula>
    </cfRule>
    <cfRule type="cellIs" dxfId="398" priority="416" operator="equal">
      <formula>"休"</formula>
    </cfRule>
  </conditionalFormatting>
  <conditionalFormatting sqref="S30:S31">
    <cfRule type="cellIs" dxfId="397" priority="413" operator="equal">
      <formula>"雨"</formula>
    </cfRule>
    <cfRule type="cellIs" dxfId="396" priority="414" operator="equal">
      <formula>"休"</formula>
    </cfRule>
  </conditionalFormatting>
  <conditionalFormatting sqref="S28:S29">
    <cfRule type="cellIs" dxfId="395" priority="411" operator="equal">
      <formula>"雨"</formula>
    </cfRule>
    <cfRule type="cellIs" dxfId="394" priority="412" operator="equal">
      <formula>"休"</formula>
    </cfRule>
  </conditionalFormatting>
  <conditionalFormatting sqref="AB28:AB31">
    <cfRule type="cellIs" dxfId="393" priority="409" operator="equal">
      <formula>"雨"</formula>
    </cfRule>
    <cfRule type="cellIs" dxfId="392" priority="410" operator="equal">
      <formula>"休"</formula>
    </cfRule>
  </conditionalFormatting>
  <conditionalFormatting sqref="Z30:AA31">
    <cfRule type="cellIs" dxfId="391" priority="407" operator="equal">
      <formula>"雨"</formula>
    </cfRule>
    <cfRule type="cellIs" dxfId="390" priority="408" operator="equal">
      <formula>"休"</formula>
    </cfRule>
  </conditionalFormatting>
  <conditionalFormatting sqref="Z28:AA29">
    <cfRule type="cellIs" dxfId="389" priority="405" operator="equal">
      <formula>"雨"</formula>
    </cfRule>
    <cfRule type="cellIs" dxfId="388" priority="406" operator="equal">
      <formula>"休"</formula>
    </cfRule>
  </conditionalFormatting>
  <conditionalFormatting sqref="K42:K45">
    <cfRule type="cellIs" dxfId="387" priority="403" operator="equal">
      <formula>"雨"</formula>
    </cfRule>
    <cfRule type="cellIs" dxfId="386" priority="404" operator="equal">
      <formula>"休"</formula>
    </cfRule>
  </conditionalFormatting>
  <conditionalFormatting sqref="J44:J45">
    <cfRule type="cellIs" dxfId="385" priority="401" operator="equal">
      <formula>"雨"</formula>
    </cfRule>
    <cfRule type="cellIs" dxfId="384" priority="402" operator="equal">
      <formula>"休"</formula>
    </cfRule>
  </conditionalFormatting>
  <conditionalFormatting sqref="J42:J43">
    <cfRule type="cellIs" dxfId="383" priority="399" operator="equal">
      <formula>"雨"</formula>
    </cfRule>
    <cfRule type="cellIs" dxfId="382" priority="400" operator="equal">
      <formula>"休"</formula>
    </cfRule>
  </conditionalFormatting>
  <conditionalFormatting sqref="R42:R45">
    <cfRule type="cellIs" dxfId="381" priority="397" operator="equal">
      <formula>"雨"</formula>
    </cfRule>
    <cfRule type="cellIs" dxfId="380" priority="398" operator="equal">
      <formula>"休"</formula>
    </cfRule>
  </conditionalFormatting>
  <conditionalFormatting sqref="Q44:Q45">
    <cfRule type="cellIs" dxfId="379" priority="395" operator="equal">
      <formula>"雨"</formula>
    </cfRule>
    <cfRule type="cellIs" dxfId="378" priority="396" operator="equal">
      <formula>"休"</formula>
    </cfRule>
  </conditionalFormatting>
  <conditionalFormatting sqref="Q42:Q43">
    <cfRule type="cellIs" dxfId="377" priority="393" operator="equal">
      <formula>"雨"</formula>
    </cfRule>
    <cfRule type="cellIs" dxfId="376" priority="394" operator="equal">
      <formula>"休"</formula>
    </cfRule>
  </conditionalFormatting>
  <conditionalFormatting sqref="Y42:Y45">
    <cfRule type="cellIs" dxfId="375" priority="391" operator="equal">
      <formula>"雨"</formula>
    </cfRule>
    <cfRule type="cellIs" dxfId="374" priority="392" operator="equal">
      <formula>"休"</formula>
    </cfRule>
  </conditionalFormatting>
  <conditionalFormatting sqref="X44:X45">
    <cfRule type="cellIs" dxfId="373" priority="389" operator="equal">
      <formula>"雨"</formula>
    </cfRule>
    <cfRule type="cellIs" dxfId="372" priority="390" operator="equal">
      <formula>"休"</formula>
    </cfRule>
  </conditionalFormatting>
  <conditionalFormatting sqref="X42:X43">
    <cfRule type="cellIs" dxfId="371" priority="387" operator="equal">
      <formula>"雨"</formula>
    </cfRule>
    <cfRule type="cellIs" dxfId="370" priority="388" operator="equal">
      <formula>"休"</formula>
    </cfRule>
  </conditionalFormatting>
  <conditionalFormatting sqref="AF42:AF45">
    <cfRule type="cellIs" dxfId="369" priority="385" operator="equal">
      <formula>"雨"</formula>
    </cfRule>
    <cfRule type="cellIs" dxfId="368" priority="386" operator="equal">
      <formula>"休"</formula>
    </cfRule>
  </conditionalFormatting>
  <conditionalFormatting sqref="AE44:AE45">
    <cfRule type="cellIs" dxfId="367" priority="383" operator="equal">
      <formula>"雨"</formula>
    </cfRule>
    <cfRule type="cellIs" dxfId="366" priority="384" operator="equal">
      <formula>"休"</formula>
    </cfRule>
  </conditionalFormatting>
  <conditionalFormatting sqref="AE42:AE43">
    <cfRule type="cellIs" dxfId="365" priority="381" operator="equal">
      <formula>"雨"</formula>
    </cfRule>
    <cfRule type="cellIs" dxfId="364" priority="382" operator="equal">
      <formula>"休"</formula>
    </cfRule>
  </conditionalFormatting>
  <conditionalFormatting sqref="H58:H59">
    <cfRule type="cellIs" dxfId="363" priority="379" operator="equal">
      <formula>"雨"</formula>
    </cfRule>
    <cfRule type="cellIs" dxfId="362" priority="380" operator="equal">
      <formula>"休"</formula>
    </cfRule>
  </conditionalFormatting>
  <conditionalFormatting sqref="H56:H57">
    <cfRule type="cellIs" dxfId="361" priority="377" operator="equal">
      <formula>"雨"</formula>
    </cfRule>
    <cfRule type="cellIs" dxfId="360" priority="378" operator="equal">
      <formula>"休"</formula>
    </cfRule>
  </conditionalFormatting>
  <conditionalFormatting sqref="O58:O59">
    <cfRule type="cellIs" dxfId="359" priority="375" operator="equal">
      <formula>"雨"</formula>
    </cfRule>
    <cfRule type="cellIs" dxfId="358" priority="376" operator="equal">
      <formula>"休"</formula>
    </cfRule>
  </conditionalFormatting>
  <conditionalFormatting sqref="O56:O57">
    <cfRule type="cellIs" dxfId="357" priority="373" operator="equal">
      <formula>"雨"</formula>
    </cfRule>
    <cfRule type="cellIs" dxfId="356" priority="374" operator="equal">
      <formula>"休"</formula>
    </cfRule>
  </conditionalFormatting>
  <conditionalFormatting sqref="AC58:AC59">
    <cfRule type="cellIs" dxfId="355" priority="371" operator="equal">
      <formula>"雨"</formula>
    </cfRule>
    <cfRule type="cellIs" dxfId="354" priority="372" operator="equal">
      <formula>"休"</formula>
    </cfRule>
  </conditionalFormatting>
  <conditionalFormatting sqref="AC56:AC57">
    <cfRule type="cellIs" dxfId="353" priority="369" operator="equal">
      <formula>"雨"</formula>
    </cfRule>
    <cfRule type="cellIs" dxfId="352" priority="370" operator="equal">
      <formula>"休"</formula>
    </cfRule>
  </conditionalFormatting>
  <conditionalFormatting sqref="V58:V59">
    <cfRule type="cellIs" dxfId="351" priority="367" operator="equal">
      <formula>"雨"</formula>
    </cfRule>
    <cfRule type="cellIs" dxfId="350" priority="368" operator="equal">
      <formula>"休"</formula>
    </cfRule>
  </conditionalFormatting>
  <conditionalFormatting sqref="V56:V57">
    <cfRule type="cellIs" dxfId="349" priority="365" operator="equal">
      <formula>"雨"</formula>
    </cfRule>
    <cfRule type="cellIs" dxfId="348" priority="366" operator="equal">
      <formula>"休"</formula>
    </cfRule>
  </conditionalFormatting>
  <conditionalFormatting sqref="F70:F73">
    <cfRule type="cellIs" dxfId="347" priority="363" operator="equal">
      <formula>"雨"</formula>
    </cfRule>
    <cfRule type="cellIs" dxfId="346" priority="364" operator="equal">
      <formula>"休"</formula>
    </cfRule>
  </conditionalFormatting>
  <conditionalFormatting sqref="E72:E73">
    <cfRule type="cellIs" dxfId="345" priority="361" operator="equal">
      <formula>"雨"</formula>
    </cfRule>
    <cfRule type="cellIs" dxfId="344" priority="362" operator="equal">
      <formula>"休"</formula>
    </cfRule>
  </conditionalFormatting>
  <conditionalFormatting sqref="E70:E71">
    <cfRule type="cellIs" dxfId="343" priority="359" operator="equal">
      <formula>"雨"</formula>
    </cfRule>
    <cfRule type="cellIs" dxfId="342" priority="360" operator="equal">
      <formula>"休"</formula>
    </cfRule>
  </conditionalFormatting>
  <conditionalFormatting sqref="T70:T73">
    <cfRule type="cellIs" dxfId="341" priority="357" operator="equal">
      <formula>"雨"</formula>
    </cfRule>
    <cfRule type="cellIs" dxfId="340" priority="358" operator="equal">
      <formula>"休"</formula>
    </cfRule>
  </conditionalFormatting>
  <conditionalFormatting sqref="S72:S73">
    <cfRule type="cellIs" dxfId="339" priority="355" operator="equal">
      <formula>"雨"</formula>
    </cfRule>
    <cfRule type="cellIs" dxfId="338" priority="356" operator="equal">
      <formula>"休"</formula>
    </cfRule>
  </conditionalFormatting>
  <conditionalFormatting sqref="S70:S71">
    <cfRule type="cellIs" dxfId="337" priority="353" operator="equal">
      <formula>"雨"</formula>
    </cfRule>
    <cfRule type="cellIs" dxfId="336" priority="354" operator="equal">
      <formula>"休"</formula>
    </cfRule>
  </conditionalFormatting>
  <conditionalFormatting sqref="M70:M73">
    <cfRule type="cellIs" dxfId="335" priority="351" operator="equal">
      <formula>"雨"</formula>
    </cfRule>
    <cfRule type="cellIs" dxfId="334" priority="352" operator="equal">
      <formula>"休"</formula>
    </cfRule>
  </conditionalFormatting>
  <conditionalFormatting sqref="L72:L73">
    <cfRule type="cellIs" dxfId="333" priority="349" operator="equal">
      <formula>"雨"</formula>
    </cfRule>
    <cfRule type="cellIs" dxfId="332" priority="350" operator="equal">
      <formula>"休"</formula>
    </cfRule>
  </conditionalFormatting>
  <conditionalFormatting sqref="L70:L71">
    <cfRule type="cellIs" dxfId="331" priority="347" operator="equal">
      <formula>"雨"</formula>
    </cfRule>
    <cfRule type="cellIs" dxfId="330" priority="348" operator="equal">
      <formula>"休"</formula>
    </cfRule>
  </conditionalFormatting>
  <conditionalFormatting sqref="AA70:AA73">
    <cfRule type="cellIs" dxfId="329" priority="345" operator="equal">
      <formula>"雨"</formula>
    </cfRule>
    <cfRule type="cellIs" dxfId="328" priority="346" operator="equal">
      <formula>"休"</formula>
    </cfRule>
  </conditionalFormatting>
  <conditionalFormatting sqref="Z72:Z73">
    <cfRule type="cellIs" dxfId="327" priority="343" operator="equal">
      <formula>"雨"</formula>
    </cfRule>
    <cfRule type="cellIs" dxfId="326" priority="344" operator="equal">
      <formula>"休"</formula>
    </cfRule>
  </conditionalFormatting>
  <conditionalFormatting sqref="Z70:Z71">
    <cfRule type="cellIs" dxfId="325" priority="341" operator="equal">
      <formula>"雨"</formula>
    </cfRule>
    <cfRule type="cellIs" dxfId="324" priority="342" operator="equal">
      <formula>"休"</formula>
    </cfRule>
  </conditionalFormatting>
  <conditionalFormatting sqref="J84:J87">
    <cfRule type="cellIs" dxfId="323" priority="339" operator="equal">
      <formula>"雨"</formula>
    </cfRule>
    <cfRule type="cellIs" dxfId="322" priority="340" operator="equal">
      <formula>"休"</formula>
    </cfRule>
  </conditionalFormatting>
  <conditionalFormatting sqref="I86:I87">
    <cfRule type="cellIs" dxfId="321" priority="337" operator="equal">
      <formula>"雨"</formula>
    </cfRule>
    <cfRule type="cellIs" dxfId="320" priority="338" operator="equal">
      <formula>"休"</formula>
    </cfRule>
  </conditionalFormatting>
  <conditionalFormatting sqref="I84:I85">
    <cfRule type="cellIs" dxfId="319" priority="335" operator="equal">
      <formula>"雨"</formula>
    </cfRule>
    <cfRule type="cellIs" dxfId="318" priority="336" operator="equal">
      <formula>"休"</formula>
    </cfRule>
  </conditionalFormatting>
  <conditionalFormatting sqref="Q84:Q87">
    <cfRule type="cellIs" dxfId="317" priority="333" operator="equal">
      <formula>"雨"</formula>
    </cfRule>
    <cfRule type="cellIs" dxfId="316" priority="334" operator="equal">
      <formula>"休"</formula>
    </cfRule>
  </conditionalFormatting>
  <conditionalFormatting sqref="P86:P87">
    <cfRule type="cellIs" dxfId="315" priority="331" operator="equal">
      <formula>"雨"</formula>
    </cfRule>
    <cfRule type="cellIs" dxfId="314" priority="332" operator="equal">
      <formula>"休"</formula>
    </cfRule>
  </conditionalFormatting>
  <conditionalFormatting sqref="P84:P85">
    <cfRule type="cellIs" dxfId="313" priority="329" operator="equal">
      <formula>"雨"</formula>
    </cfRule>
    <cfRule type="cellIs" dxfId="312" priority="330" operator="equal">
      <formula>"休"</formula>
    </cfRule>
  </conditionalFormatting>
  <conditionalFormatting sqref="X84:X87">
    <cfRule type="cellIs" dxfId="311" priority="327" operator="equal">
      <formula>"雨"</formula>
    </cfRule>
    <cfRule type="cellIs" dxfId="310" priority="328" operator="equal">
      <formula>"休"</formula>
    </cfRule>
  </conditionalFormatting>
  <conditionalFormatting sqref="W86:W87">
    <cfRule type="cellIs" dxfId="309" priority="325" operator="equal">
      <formula>"雨"</formula>
    </cfRule>
    <cfRule type="cellIs" dxfId="308" priority="326" operator="equal">
      <formula>"休"</formula>
    </cfRule>
  </conditionalFormatting>
  <conditionalFormatting sqref="W84:W85">
    <cfRule type="cellIs" dxfId="307" priority="323" operator="equal">
      <formula>"雨"</formula>
    </cfRule>
    <cfRule type="cellIs" dxfId="306" priority="324" operator="equal">
      <formula>"休"</formula>
    </cfRule>
  </conditionalFormatting>
  <conditionalFormatting sqref="AE84:AE87">
    <cfRule type="cellIs" dxfId="305" priority="321" operator="equal">
      <formula>"雨"</formula>
    </cfRule>
    <cfRule type="cellIs" dxfId="304" priority="322" operator="equal">
      <formula>"休"</formula>
    </cfRule>
  </conditionalFormatting>
  <conditionalFormatting sqref="AD86:AD87">
    <cfRule type="cellIs" dxfId="303" priority="319" operator="equal">
      <formula>"雨"</formula>
    </cfRule>
    <cfRule type="cellIs" dxfId="302" priority="320" operator="equal">
      <formula>"休"</formula>
    </cfRule>
  </conditionalFormatting>
  <conditionalFormatting sqref="AD84:AD85">
    <cfRule type="cellIs" dxfId="301" priority="317" operator="equal">
      <formula>"雨"</formula>
    </cfRule>
    <cfRule type="cellIs" dxfId="300" priority="318" operator="equal">
      <formula>"休"</formula>
    </cfRule>
  </conditionalFormatting>
  <conditionalFormatting sqref="H98:H101">
    <cfRule type="cellIs" dxfId="299" priority="315" operator="equal">
      <formula>"雨"</formula>
    </cfRule>
    <cfRule type="cellIs" dxfId="298" priority="316" operator="equal">
      <formula>"休"</formula>
    </cfRule>
  </conditionalFormatting>
  <conditionalFormatting sqref="G100:G101">
    <cfRule type="cellIs" dxfId="297" priority="313" operator="equal">
      <formula>"雨"</formula>
    </cfRule>
    <cfRule type="cellIs" dxfId="296" priority="314" operator="equal">
      <formula>"休"</formula>
    </cfRule>
  </conditionalFormatting>
  <conditionalFormatting sqref="G98:G99">
    <cfRule type="cellIs" dxfId="295" priority="311" operator="equal">
      <formula>"雨"</formula>
    </cfRule>
    <cfRule type="cellIs" dxfId="294" priority="312" operator="equal">
      <formula>"休"</formula>
    </cfRule>
  </conditionalFormatting>
  <conditionalFormatting sqref="O98:O101">
    <cfRule type="cellIs" dxfId="293" priority="309" operator="equal">
      <formula>"雨"</formula>
    </cfRule>
    <cfRule type="cellIs" dxfId="292" priority="310" operator="equal">
      <formula>"休"</formula>
    </cfRule>
  </conditionalFormatting>
  <conditionalFormatting sqref="N100:N101">
    <cfRule type="cellIs" dxfId="291" priority="307" operator="equal">
      <formula>"雨"</formula>
    </cfRule>
    <cfRule type="cellIs" dxfId="290" priority="308" operator="equal">
      <formula>"休"</formula>
    </cfRule>
  </conditionalFormatting>
  <conditionalFormatting sqref="N98:N99">
    <cfRule type="cellIs" dxfId="289" priority="305" operator="equal">
      <formula>"雨"</formula>
    </cfRule>
    <cfRule type="cellIs" dxfId="288" priority="306" operator="equal">
      <formula>"休"</formula>
    </cfRule>
  </conditionalFormatting>
  <conditionalFormatting sqref="V98:V101">
    <cfRule type="cellIs" dxfId="287" priority="303" operator="equal">
      <formula>"雨"</formula>
    </cfRule>
    <cfRule type="cellIs" dxfId="286" priority="304" operator="equal">
      <formula>"休"</formula>
    </cfRule>
  </conditionalFormatting>
  <conditionalFormatting sqref="U100:U101">
    <cfRule type="cellIs" dxfId="285" priority="301" operator="equal">
      <formula>"雨"</formula>
    </cfRule>
    <cfRule type="cellIs" dxfId="284" priority="302" operator="equal">
      <formula>"休"</formula>
    </cfRule>
  </conditionalFormatting>
  <conditionalFormatting sqref="U98:U99">
    <cfRule type="cellIs" dxfId="283" priority="299" operator="equal">
      <formula>"雨"</formula>
    </cfRule>
    <cfRule type="cellIs" dxfId="282" priority="300" operator="equal">
      <formula>"休"</formula>
    </cfRule>
  </conditionalFormatting>
  <conditionalFormatting sqref="AC98:AC101">
    <cfRule type="cellIs" dxfId="281" priority="297" operator="equal">
      <formula>"雨"</formula>
    </cfRule>
    <cfRule type="cellIs" dxfId="280" priority="298" operator="equal">
      <formula>"休"</formula>
    </cfRule>
  </conditionalFormatting>
  <conditionalFormatting sqref="AB100:AB101">
    <cfRule type="cellIs" dxfId="279" priority="295" operator="equal">
      <formula>"雨"</formula>
    </cfRule>
    <cfRule type="cellIs" dxfId="278" priority="296" operator="equal">
      <formula>"休"</formula>
    </cfRule>
  </conditionalFormatting>
  <conditionalFormatting sqref="AB98:AB99">
    <cfRule type="cellIs" dxfId="277" priority="293" operator="equal">
      <formula>"雨"</formula>
    </cfRule>
    <cfRule type="cellIs" dxfId="276" priority="294" operator="equal">
      <formula>"休"</formula>
    </cfRule>
  </conditionalFormatting>
  <conditionalFormatting sqref="E112:E115">
    <cfRule type="cellIs" dxfId="275" priority="291" operator="equal">
      <formula>"雨"</formula>
    </cfRule>
    <cfRule type="cellIs" dxfId="274" priority="292" operator="equal">
      <formula>"休"</formula>
    </cfRule>
  </conditionalFormatting>
  <conditionalFormatting sqref="D114:D115">
    <cfRule type="cellIs" dxfId="273" priority="289" operator="equal">
      <formula>"雨"</formula>
    </cfRule>
    <cfRule type="cellIs" dxfId="272" priority="290" operator="equal">
      <formula>"休"</formula>
    </cfRule>
  </conditionalFormatting>
  <conditionalFormatting sqref="D112:D113">
    <cfRule type="cellIs" dxfId="271" priority="287" operator="equal">
      <formula>"雨"</formula>
    </cfRule>
    <cfRule type="cellIs" dxfId="270" priority="288" operator="equal">
      <formula>"休"</formula>
    </cfRule>
  </conditionalFormatting>
  <conditionalFormatting sqref="L112:L115">
    <cfRule type="cellIs" dxfId="269" priority="285" operator="equal">
      <formula>"雨"</formula>
    </cfRule>
    <cfRule type="cellIs" dxfId="268" priority="286" operator="equal">
      <formula>"休"</formula>
    </cfRule>
  </conditionalFormatting>
  <conditionalFormatting sqref="K114:K115">
    <cfRule type="cellIs" dxfId="267" priority="283" operator="equal">
      <formula>"雨"</formula>
    </cfRule>
    <cfRule type="cellIs" dxfId="266" priority="284" operator="equal">
      <formula>"休"</formula>
    </cfRule>
  </conditionalFormatting>
  <conditionalFormatting sqref="K112:K113">
    <cfRule type="cellIs" dxfId="265" priority="281" operator="equal">
      <formula>"雨"</formula>
    </cfRule>
    <cfRule type="cellIs" dxfId="264" priority="282" operator="equal">
      <formula>"休"</formula>
    </cfRule>
  </conditionalFormatting>
  <conditionalFormatting sqref="S112:S115">
    <cfRule type="cellIs" dxfId="263" priority="279" operator="equal">
      <formula>"雨"</formula>
    </cfRule>
    <cfRule type="cellIs" dxfId="262" priority="280" operator="equal">
      <formula>"休"</formula>
    </cfRule>
  </conditionalFormatting>
  <conditionalFormatting sqref="R114:R115">
    <cfRule type="cellIs" dxfId="261" priority="277" operator="equal">
      <formula>"雨"</formula>
    </cfRule>
    <cfRule type="cellIs" dxfId="260" priority="278" operator="equal">
      <formula>"休"</formula>
    </cfRule>
  </conditionalFormatting>
  <conditionalFormatting sqref="R112:R113">
    <cfRule type="cellIs" dxfId="259" priority="275" operator="equal">
      <formula>"雨"</formula>
    </cfRule>
    <cfRule type="cellIs" dxfId="258" priority="276" operator="equal">
      <formula>"休"</formula>
    </cfRule>
  </conditionalFormatting>
  <conditionalFormatting sqref="Z112:Z115">
    <cfRule type="cellIs" dxfId="257" priority="273" operator="equal">
      <formula>"雨"</formula>
    </cfRule>
    <cfRule type="cellIs" dxfId="256" priority="274" operator="equal">
      <formula>"休"</formula>
    </cfRule>
  </conditionalFormatting>
  <conditionalFormatting sqref="Y114:Y115">
    <cfRule type="cellIs" dxfId="255" priority="271" operator="equal">
      <formula>"雨"</formula>
    </cfRule>
    <cfRule type="cellIs" dxfId="254" priority="272" operator="equal">
      <formula>"休"</formula>
    </cfRule>
  </conditionalFormatting>
  <conditionalFormatting sqref="Y112:Y113">
    <cfRule type="cellIs" dxfId="253" priority="269" operator="equal">
      <formula>"雨"</formula>
    </cfRule>
    <cfRule type="cellIs" dxfId="252" priority="270" operator="equal">
      <formula>"休"</formula>
    </cfRule>
  </conditionalFormatting>
  <conditionalFormatting sqref="I128:I129">
    <cfRule type="cellIs" dxfId="251" priority="267" operator="equal">
      <formula>"雨"</formula>
    </cfRule>
    <cfRule type="cellIs" dxfId="250" priority="268" operator="equal">
      <formula>"休"</formula>
    </cfRule>
  </conditionalFormatting>
  <conditionalFormatting sqref="I126:I127">
    <cfRule type="cellIs" dxfId="249" priority="265" operator="equal">
      <formula>"雨"</formula>
    </cfRule>
    <cfRule type="cellIs" dxfId="248" priority="266" operator="equal">
      <formula>"休"</formula>
    </cfRule>
  </conditionalFormatting>
  <conditionalFormatting sqref="P128:P129">
    <cfRule type="cellIs" dxfId="247" priority="263" operator="equal">
      <formula>"雨"</formula>
    </cfRule>
    <cfRule type="cellIs" dxfId="246" priority="264" operator="equal">
      <formula>"休"</formula>
    </cfRule>
  </conditionalFormatting>
  <conditionalFormatting sqref="P126:P127">
    <cfRule type="cellIs" dxfId="245" priority="261" operator="equal">
      <formula>"雨"</formula>
    </cfRule>
    <cfRule type="cellIs" dxfId="244" priority="262" operator="equal">
      <formula>"休"</formula>
    </cfRule>
  </conditionalFormatting>
  <conditionalFormatting sqref="W128:W129">
    <cfRule type="cellIs" dxfId="243" priority="259" operator="equal">
      <formula>"雨"</formula>
    </cfRule>
    <cfRule type="cellIs" dxfId="242" priority="260" operator="equal">
      <formula>"休"</formula>
    </cfRule>
  </conditionalFormatting>
  <conditionalFormatting sqref="W126:W127">
    <cfRule type="cellIs" dxfId="241" priority="257" operator="equal">
      <formula>"雨"</formula>
    </cfRule>
    <cfRule type="cellIs" dxfId="240" priority="258" operator="equal">
      <formula>"休"</formula>
    </cfRule>
  </conditionalFormatting>
  <conditionalFormatting sqref="AE126:AE129">
    <cfRule type="cellIs" dxfId="239" priority="255" operator="equal">
      <formula>"雨"</formula>
    </cfRule>
    <cfRule type="cellIs" dxfId="238" priority="256" operator="equal">
      <formula>"休"</formula>
    </cfRule>
  </conditionalFormatting>
  <conditionalFormatting sqref="AD128:AD129">
    <cfRule type="cellIs" dxfId="237" priority="253" operator="equal">
      <formula>"雨"</formula>
    </cfRule>
    <cfRule type="cellIs" dxfId="236" priority="254" operator="equal">
      <formula>"休"</formula>
    </cfRule>
  </conditionalFormatting>
  <conditionalFormatting sqref="AD126:AD127">
    <cfRule type="cellIs" dxfId="235" priority="251" operator="equal">
      <formula>"雨"</formula>
    </cfRule>
    <cfRule type="cellIs" dxfId="234" priority="252" operator="equal">
      <formula>"休"</formula>
    </cfRule>
  </conditionalFormatting>
  <conditionalFormatting sqref="G140:G143">
    <cfRule type="cellIs" dxfId="233" priority="249" operator="equal">
      <formula>"雨"</formula>
    </cfRule>
    <cfRule type="cellIs" dxfId="232" priority="250" operator="equal">
      <formula>"休"</formula>
    </cfRule>
  </conditionalFormatting>
  <conditionalFormatting sqref="F142:F143">
    <cfRule type="cellIs" dxfId="231" priority="247" operator="equal">
      <formula>"雨"</formula>
    </cfRule>
    <cfRule type="cellIs" dxfId="230" priority="248" operator="equal">
      <formula>"休"</formula>
    </cfRule>
  </conditionalFormatting>
  <conditionalFormatting sqref="F140:F141">
    <cfRule type="cellIs" dxfId="229" priority="245" operator="equal">
      <formula>"雨"</formula>
    </cfRule>
    <cfRule type="cellIs" dxfId="228" priority="246" operator="equal">
      <formula>"休"</formula>
    </cfRule>
  </conditionalFormatting>
  <conditionalFormatting sqref="N140:N143">
    <cfRule type="cellIs" dxfId="227" priority="243" operator="equal">
      <formula>"雨"</formula>
    </cfRule>
    <cfRule type="cellIs" dxfId="226" priority="244" operator="equal">
      <formula>"休"</formula>
    </cfRule>
  </conditionalFormatting>
  <conditionalFormatting sqref="M142:M143">
    <cfRule type="cellIs" dxfId="225" priority="241" operator="equal">
      <formula>"雨"</formula>
    </cfRule>
    <cfRule type="cellIs" dxfId="224" priority="242" operator="equal">
      <formula>"休"</formula>
    </cfRule>
  </conditionalFormatting>
  <conditionalFormatting sqref="M140:M141">
    <cfRule type="cellIs" dxfId="223" priority="239" operator="equal">
      <formula>"雨"</formula>
    </cfRule>
    <cfRule type="cellIs" dxfId="222" priority="240" operator="equal">
      <formula>"休"</formula>
    </cfRule>
  </conditionalFormatting>
  <conditionalFormatting sqref="U140:U143">
    <cfRule type="cellIs" dxfId="221" priority="237" operator="equal">
      <formula>"雨"</formula>
    </cfRule>
    <cfRule type="cellIs" dxfId="220" priority="238" operator="equal">
      <formula>"休"</formula>
    </cfRule>
  </conditionalFormatting>
  <conditionalFormatting sqref="T142:T143">
    <cfRule type="cellIs" dxfId="219" priority="235" operator="equal">
      <formula>"雨"</formula>
    </cfRule>
    <cfRule type="cellIs" dxfId="218" priority="236" operator="equal">
      <formula>"休"</formula>
    </cfRule>
  </conditionalFormatting>
  <conditionalFormatting sqref="T140:T141">
    <cfRule type="cellIs" dxfId="217" priority="233" operator="equal">
      <formula>"雨"</formula>
    </cfRule>
    <cfRule type="cellIs" dxfId="216" priority="234" operator="equal">
      <formula>"休"</formula>
    </cfRule>
  </conditionalFormatting>
  <conditionalFormatting sqref="AB140:AB143">
    <cfRule type="cellIs" dxfId="215" priority="231" operator="equal">
      <formula>"雨"</formula>
    </cfRule>
    <cfRule type="cellIs" dxfId="214" priority="232" operator="equal">
      <formula>"休"</formula>
    </cfRule>
  </conditionalFormatting>
  <conditionalFormatting sqref="AA142:AA143">
    <cfRule type="cellIs" dxfId="213" priority="229" operator="equal">
      <formula>"雨"</formula>
    </cfRule>
    <cfRule type="cellIs" dxfId="212" priority="230" operator="equal">
      <formula>"休"</formula>
    </cfRule>
  </conditionalFormatting>
  <conditionalFormatting sqref="AA140:AA141">
    <cfRule type="cellIs" dxfId="211" priority="227" operator="equal">
      <formula>"雨"</formula>
    </cfRule>
    <cfRule type="cellIs" dxfId="210" priority="228" operator="equal">
      <formula>"休"</formula>
    </cfRule>
  </conditionalFormatting>
  <conditionalFormatting sqref="AB126:AB129">
    <cfRule type="cellIs" dxfId="209" priority="221" operator="equal">
      <formula>"雨"</formula>
    </cfRule>
    <cfRule type="cellIs" dxfId="208" priority="222" operator="equal">
      <formula>"休"</formula>
    </cfRule>
  </conditionalFormatting>
  <conditionalFormatting sqref="AA126:AA129">
    <cfRule type="cellIs" dxfId="207" priority="219" operator="equal">
      <formula>"雨"</formula>
    </cfRule>
    <cfRule type="cellIs" dxfId="206" priority="220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5" operator="equal">
      <formula>"雨"</formula>
    </cfRule>
    <cfRule type="cellIs" dxfId="144" priority="226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4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custom" allowBlank="1" showInputMessage="1" showErrorMessage="1" sqref="AG4:AH5">
      <formula1>"IFERROR（G5="""",""-"")"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休日取得計画・実績表</vt:lpstr>
      <vt:lpstr>休日取得計画・実績表!Print_Area</vt:lpstr>
      <vt:lpstr>休日取得計画・実績表!Print_Titles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篠栗町</cp:lastModifiedBy>
  <cp:lastPrinted>2024-07-22T06:49:36Z</cp:lastPrinted>
  <dcterms:created xsi:type="dcterms:W3CDTF">2018-12-07T04:03:56Z</dcterms:created>
  <dcterms:modified xsi:type="dcterms:W3CDTF">2024-10-28T23:13:09Z</dcterms:modified>
</cp:coreProperties>
</file>